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Licitacoes-GLC\EDI\Entrada\Engenharia\2022\0000061-2022\"/>
    </mc:Choice>
  </mc:AlternateContent>
  <bookViews>
    <workbookView xWindow="-120" yWindow="-120" windowWidth="20730" windowHeight="11160" tabRatio="594"/>
  </bookViews>
  <sheets>
    <sheet name="Planilha de Orçamento" sheetId="12" r:id="rId1"/>
    <sheet name="BDI" sheetId="10" r:id="rId2"/>
  </sheets>
  <definedNames>
    <definedName name="_xlnm.Print_Area" localSheetId="1">BDI!$A$1:$I$33</definedName>
    <definedName name="_xlnm.Print_Area" localSheetId="0">'Planilha de Orçamento'!$A$1:$G$99</definedName>
    <definedName name="_xlnm.Print_Titles" localSheetId="0">'Planilha de Orçamento'!$15:$16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5" i="12" l="1"/>
  <c r="F301" i="12"/>
  <c r="E301" i="12"/>
  <c r="F296" i="12"/>
  <c r="E296" i="12"/>
  <c r="F292" i="12"/>
  <c r="E292" i="12"/>
  <c r="F264" i="12"/>
  <c r="E264" i="12"/>
  <c r="F239" i="12"/>
  <c r="E239" i="12"/>
  <c r="F223" i="12"/>
  <c r="E223" i="12"/>
  <c r="F208" i="12"/>
  <c r="F204" i="12"/>
  <c r="E204" i="12"/>
  <c r="F199" i="12"/>
  <c r="E199" i="12"/>
  <c r="E186" i="12"/>
  <c r="F186" i="12"/>
  <c r="F173" i="12"/>
  <c r="E173" i="12"/>
  <c r="F157" i="12"/>
  <c r="F153" i="12"/>
  <c r="E153" i="12"/>
  <c r="F148" i="12"/>
  <c r="E148" i="12"/>
  <c r="F137" i="12"/>
  <c r="E137" i="12"/>
  <c r="F122" i="12"/>
  <c r="E122" i="12"/>
  <c r="F109" i="12"/>
  <c r="E109" i="12"/>
  <c r="F97" i="12"/>
  <c r="F93" i="12"/>
  <c r="E93" i="12"/>
  <c r="F88" i="12"/>
  <c r="E88" i="12"/>
  <c r="F84" i="12"/>
  <c r="E84" i="12"/>
  <c r="F80" i="12"/>
  <c r="E80" i="12"/>
  <c r="F71" i="12"/>
  <c r="E71" i="12"/>
  <c r="F58" i="12"/>
  <c r="E58" i="12"/>
  <c r="E38" i="12"/>
  <c r="F38" i="12"/>
  <c r="F26" i="12"/>
  <c r="E26" i="12"/>
  <c r="G111" i="12" l="1"/>
  <c r="G176" i="12"/>
  <c r="G34" i="12"/>
  <c r="G112" i="12"/>
  <c r="G140" i="12"/>
  <c r="G177" i="12"/>
  <c r="G251" i="12"/>
  <c r="G67" i="12"/>
  <c r="G51" i="12"/>
  <c r="G257" i="12"/>
  <c r="G256" i="12"/>
  <c r="G136" i="12"/>
  <c r="G29" i="12"/>
  <c r="G232" i="12"/>
  <c r="G182" i="12"/>
  <c r="G118" i="12"/>
  <c r="G255" i="12" l="1"/>
  <c r="G197" i="12"/>
  <c r="G298" i="12"/>
  <c r="G201" i="12"/>
  <c r="G150" i="12"/>
  <c r="G252" i="12"/>
  <c r="G194" i="12"/>
  <c r="G130" i="12"/>
  <c r="G53" i="12"/>
  <c r="G242" i="12"/>
  <c r="G189" i="12"/>
  <c r="G125" i="12"/>
  <c r="G241" i="12"/>
  <c r="G188" i="12"/>
  <c r="G124" i="12"/>
  <c r="G254" i="12"/>
  <c r="G196" i="12"/>
  <c r="G132" i="12"/>
  <c r="G253" i="12"/>
  <c r="G195" i="12"/>
  <c r="G131" i="12"/>
  <c r="G218" i="12"/>
  <c r="G220" i="12"/>
  <c r="G171" i="12"/>
  <c r="G219" i="12"/>
  <c r="G169" i="12"/>
  <c r="G36" i="12"/>
  <c r="G119" i="12"/>
  <c r="G183" i="12"/>
  <c r="G33" i="12"/>
  <c r="G120" i="12"/>
  <c r="G184" i="12"/>
  <c r="G117" i="12"/>
  <c r="G181" i="12"/>
  <c r="G236" i="12"/>
  <c r="G180" i="12"/>
  <c r="G116" i="12"/>
  <c r="G233" i="12"/>
  <c r="G178" i="12"/>
  <c r="G114" i="12"/>
  <c r="G234" i="12"/>
  <c r="G179" i="12"/>
  <c r="G115" i="12"/>
  <c r="G299" i="12"/>
  <c r="G202" i="12"/>
  <c r="G151" i="12"/>
  <c r="G267" i="12" l="1"/>
  <c r="G268" i="12"/>
  <c r="G269" i="12"/>
  <c r="G270" i="12"/>
  <c r="G271" i="12"/>
  <c r="G272" i="12"/>
  <c r="G273" i="12"/>
  <c r="G274" i="12"/>
  <c r="G275" i="12"/>
  <c r="G276" i="12"/>
  <c r="G277" i="12"/>
  <c r="G278" i="12"/>
  <c r="G279" i="12"/>
  <c r="G280" i="12"/>
  <c r="G281" i="12"/>
  <c r="G282" i="12"/>
  <c r="G283" i="12"/>
  <c r="G284" i="12"/>
  <c r="G285" i="12"/>
  <c r="G286" i="12"/>
  <c r="G287" i="12"/>
  <c r="G288" i="12"/>
  <c r="G289" i="12"/>
  <c r="G290" i="12"/>
  <c r="G291" i="12"/>
  <c r="G266" i="12"/>
  <c r="G292" i="12" l="1"/>
  <c r="G248" i="12"/>
  <c r="G226" i="12"/>
  <c r="G222" i="12" l="1"/>
  <c r="G74" i="12"/>
  <c r="G75" i="12"/>
  <c r="G76" i="12"/>
  <c r="G77" i="12"/>
  <c r="G78" i="12"/>
  <c r="G79" i="12"/>
  <c r="G65" i="12"/>
  <c r="G66" i="12"/>
  <c r="G68" i="12"/>
  <c r="G69" i="12"/>
  <c r="G70" i="12"/>
  <c r="G60" i="12"/>
  <c r="G61" i="12"/>
  <c r="G62" i="12"/>
  <c r="G63" i="12"/>
  <c r="G44" i="12"/>
  <c r="G45" i="12"/>
  <c r="G46" i="12"/>
  <c r="G47" i="12"/>
  <c r="G48" i="12"/>
  <c r="G49" i="12"/>
  <c r="G50" i="12"/>
  <c r="G52" i="12"/>
  <c r="G28" i="12"/>
  <c r="G23" i="12" l="1"/>
  <c r="G24" i="12"/>
  <c r="G25" i="12"/>
  <c r="G30" i="12"/>
  <c r="G31" i="12"/>
  <c r="G32" i="12"/>
  <c r="G35" i="12"/>
  <c r="G37" i="12"/>
  <c r="G38" i="12" l="1"/>
  <c r="G295" i="12"/>
  <c r="G294" i="12"/>
  <c r="G263" i="12"/>
  <c r="G296" i="12" l="1"/>
  <c r="G258" i="12"/>
  <c r="G246" i="12"/>
  <c r="G133" i="12"/>
  <c r="G250" i="12" l="1"/>
  <c r="G249" i="12"/>
  <c r="G259" i="12"/>
  <c r="G260" i="12"/>
  <c r="G261" i="12"/>
  <c r="G262" i="12"/>
  <c r="G244" i="12"/>
  <c r="G243" i="12"/>
  <c r="G225" i="12"/>
  <c r="G221" i="12"/>
  <c r="G166" i="12" l="1"/>
  <c r="G217" i="12"/>
  <c r="G216" i="12"/>
  <c r="G213" i="12"/>
  <c r="G214" i="12" s="1"/>
  <c r="G304" i="12"/>
  <c r="G303" i="12"/>
  <c r="G207" i="12"/>
  <c r="G206" i="12"/>
  <c r="G300" i="12"/>
  <c r="G301" i="12" s="1"/>
  <c r="G203" i="12"/>
  <c r="G204" i="12" s="1"/>
  <c r="F192" i="12"/>
  <c r="E192" i="12"/>
  <c r="G190" i="12"/>
  <c r="G185" i="12"/>
  <c r="G121" i="12"/>
  <c r="G175" i="12"/>
  <c r="G172" i="12"/>
  <c r="G170" i="12"/>
  <c r="G168" i="12"/>
  <c r="G167" i="12"/>
  <c r="G165" i="12"/>
  <c r="G162" i="12"/>
  <c r="G156" i="12"/>
  <c r="G155" i="12"/>
  <c r="G152" i="12"/>
  <c r="G153" i="12" s="1"/>
  <c r="G141" i="12"/>
  <c r="G145" i="12"/>
  <c r="G147" i="12"/>
  <c r="G146" i="12"/>
  <c r="G144" i="12"/>
  <c r="G143" i="12"/>
  <c r="G142" i="12"/>
  <c r="G139" i="12"/>
  <c r="G305" i="12" l="1"/>
  <c r="G148" i="12"/>
  <c r="G173" i="12"/>
  <c r="G186" i="12"/>
  <c r="G208" i="12"/>
  <c r="G223" i="12"/>
  <c r="G157" i="12"/>
  <c r="G191" i="12"/>
  <c r="G192" i="12" s="1"/>
  <c r="G134" i="12"/>
  <c r="F128" i="12" l="1"/>
  <c r="E128" i="12"/>
  <c r="G105" i="12" l="1"/>
  <c r="G102" i="12"/>
  <c r="G73" i="12" l="1"/>
  <c r="G80" i="12" s="1"/>
  <c r="G19" i="12" l="1"/>
  <c r="G237" i="12" l="1"/>
  <c r="G235" i="12"/>
  <c r="E305" i="12" l="1"/>
  <c r="G247" i="12"/>
  <c r="G245" i="12"/>
  <c r="G238" i="12"/>
  <c r="G231" i="12"/>
  <c r="G230" i="12"/>
  <c r="G229" i="12"/>
  <c r="G228" i="12"/>
  <c r="G227" i="12"/>
  <c r="F214" i="12"/>
  <c r="F306" i="12" s="1"/>
  <c r="E214" i="12"/>
  <c r="E306" i="12" s="1"/>
  <c r="G264" i="12" l="1"/>
  <c r="G239" i="12"/>
  <c r="G198" i="12"/>
  <c r="G199" i="12" s="1"/>
  <c r="G306" i="12" l="1"/>
  <c r="E208" i="12"/>
  <c r="F163" i="12"/>
  <c r="F209" i="12" s="1"/>
  <c r="E163" i="12"/>
  <c r="G163" i="12"/>
  <c r="G209" i="12" s="1"/>
  <c r="E209" i="12" l="1"/>
  <c r="G127" i="12"/>
  <c r="G126" i="12"/>
  <c r="G135" i="12"/>
  <c r="G137" i="12" s="1"/>
  <c r="G128" i="12" l="1"/>
  <c r="G107" i="12"/>
  <c r="E157" i="12"/>
  <c r="G113" i="12"/>
  <c r="G122" i="12" s="1"/>
  <c r="G108" i="12"/>
  <c r="G106" i="12"/>
  <c r="F103" i="12"/>
  <c r="F158" i="12" s="1"/>
  <c r="E103" i="12"/>
  <c r="E158" i="12" s="1"/>
  <c r="G103" i="12"/>
  <c r="G109" i="12" l="1"/>
  <c r="G158" i="12" s="1"/>
  <c r="G92" i="12"/>
  <c r="G91" i="12"/>
  <c r="G90" i="12"/>
  <c r="G87" i="12"/>
  <c r="G93" i="12" l="1"/>
  <c r="G86" i="12"/>
  <c r="G88" i="12" s="1"/>
  <c r="G83" i="12"/>
  <c r="G82" i="12" l="1"/>
  <c r="G84" i="12" s="1"/>
  <c r="G64" i="12" l="1"/>
  <c r="G71" i="12" s="1"/>
  <c r="G56" i="12"/>
  <c r="G55" i="12"/>
  <c r="G54" i="12"/>
  <c r="G57" i="12"/>
  <c r="G41" i="12"/>
  <c r="G40" i="12" l="1"/>
  <c r="E97" i="12" l="1"/>
  <c r="G96" i="12"/>
  <c r="G95" i="12"/>
  <c r="G43" i="12"/>
  <c r="G42" i="12"/>
  <c r="G22" i="12"/>
  <c r="G26" i="12" s="1"/>
  <c r="F20" i="12"/>
  <c r="F98" i="12" s="1"/>
  <c r="F308" i="12" s="1"/>
  <c r="E20" i="12"/>
  <c r="G20" i="12"/>
  <c r="G97" i="12" l="1"/>
  <c r="G58" i="12"/>
  <c r="E98" i="12"/>
  <c r="D13" i="10"/>
  <c r="D21" i="10" s="1"/>
  <c r="G3" i="12" s="1"/>
  <c r="G98" i="12" l="1"/>
  <c r="G308" i="12" s="1"/>
  <c r="E308" i="12"/>
  <c r="E99" i="12"/>
  <c r="E307" i="12"/>
  <c r="G307" i="12"/>
  <c r="F99" i="12"/>
  <c r="F307" i="12"/>
  <c r="F210" i="12"/>
  <c r="E210" i="12"/>
  <c r="G210" i="12"/>
  <c r="G159" i="12"/>
  <c r="E159" i="12"/>
  <c r="F159" i="12"/>
  <c r="G99" i="12" l="1"/>
  <c r="G309" i="12" s="1"/>
  <c r="E309" i="12"/>
  <c r="F309" i="12"/>
</calcChain>
</file>

<file path=xl/sharedStrings.xml><?xml version="1.0" encoding="utf-8"?>
<sst xmlns="http://schemas.openxmlformats.org/spreadsheetml/2006/main" count="793" uniqueCount="344">
  <si>
    <t>QUANT.</t>
  </si>
  <si>
    <t>MATERIAL</t>
  </si>
  <si>
    <t>EMAIL:</t>
  </si>
  <si>
    <t xml:space="preserve">MÃO DE OBRA </t>
  </si>
  <si>
    <t>RAZÃO SOCIAL:</t>
  </si>
  <si>
    <t>CNPJ:</t>
  </si>
  <si>
    <t>ITENS</t>
  </si>
  <si>
    <t xml:space="preserve">un </t>
  </si>
  <si>
    <t>FONE:</t>
  </si>
  <si>
    <t>1.1</t>
  </si>
  <si>
    <t>BDI</t>
  </si>
  <si>
    <t>ENDEREÇO:</t>
  </si>
  <si>
    <t>PROPONENTE</t>
  </si>
  <si>
    <t>DESPESAS INDIRETAS</t>
  </si>
  <si>
    <t>AC - Administração central</t>
  </si>
  <si>
    <t>SG - Seguro e Garantias</t>
  </si>
  <si>
    <t>R - Riscos</t>
  </si>
  <si>
    <t>L - Lucro</t>
  </si>
  <si>
    <t>I - Impostos</t>
  </si>
  <si>
    <t>5.1</t>
  </si>
  <si>
    <t>PIS</t>
  </si>
  <si>
    <t>5.2</t>
  </si>
  <si>
    <t>COFINS</t>
  </si>
  <si>
    <t>5.3</t>
  </si>
  <si>
    <t>ISS (cfe. Legislação municipal)</t>
  </si>
  <si>
    <t>5.4</t>
  </si>
  <si>
    <t>CPRB - Contrib. Prev. Sobre Rec. Bruta</t>
  </si>
  <si>
    <t>DF - Despesas Financeiras</t>
  </si>
  <si>
    <t>Administração Central: de 3% à 5,5%</t>
  </si>
  <si>
    <t>Seguros + Garantia: de 0,8% à 1%</t>
  </si>
  <si>
    <t>Riscos: de 0,97% a 1,27%</t>
  </si>
  <si>
    <t>Despesas Financeiras: de 0,59% a 1,39%</t>
  </si>
  <si>
    <t>Lucros: de 6,16% à 8,96%</t>
  </si>
  <si>
    <t>BDI CALCULADO:  de 20,34% à 25,00%</t>
  </si>
  <si>
    <t>BDI Calculado</t>
  </si>
  <si>
    <t>FÓRMULA ADOTADA</t>
  </si>
  <si>
    <t>Valores limites conforme Acórdão 2622/2013 TCU</t>
  </si>
  <si>
    <t>PLANILHA DETALHAMENTO CÁLCULO BDI</t>
  </si>
  <si>
    <r>
      <rPr>
        <b/>
        <sz val="10"/>
        <color rgb="FF000000"/>
        <rFont val="Calibri"/>
        <family val="2"/>
        <charset val="1"/>
      </rPr>
      <t>COFINS</t>
    </r>
    <r>
      <rPr>
        <sz val="10"/>
        <color rgb="FF000000"/>
        <rFont val="Calibri"/>
        <family val="2"/>
        <charset val="1"/>
      </rPr>
      <t xml:space="preserve"> – Contribuição para o Financiamento da Seguridade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PIS</t>
    </r>
    <r>
      <rPr>
        <sz val="10"/>
        <color rgb="FF000000"/>
        <rFont val="Calibri"/>
        <family val="2"/>
        <charset val="1"/>
      </rPr>
      <t xml:space="preserve"> - Programa de Integração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ISS</t>
    </r>
    <r>
      <rPr>
        <sz val="10"/>
        <color rgb="FF000000"/>
        <rFont val="Calibri"/>
        <family val="2"/>
        <charset val="1"/>
      </rPr>
      <t xml:space="preserve"> - Pode ser isento, ou variar até 5%, conforme legislação municipal.</t>
    </r>
  </si>
  <si>
    <t>Itens em que podem ocorrer variações:</t>
  </si>
  <si>
    <t>(1- I)</t>
  </si>
  <si>
    <r>
      <t xml:space="preserve">BDI =( </t>
    </r>
    <r>
      <rPr>
        <u/>
        <sz val="10"/>
        <rFont val="Calibri"/>
        <family val="2"/>
        <scheme val="minor"/>
      </rPr>
      <t>(1+AC+S+R+G) x (1+DF) x (1+L)  - 1</t>
    </r>
    <r>
      <rPr>
        <sz val="10"/>
        <rFont val="Calibri"/>
        <family val="2"/>
        <scheme val="minor"/>
      </rPr>
      <t>)  x 100</t>
    </r>
  </si>
  <si>
    <t xml:space="preserve"> CUSTOS UNITÁRIOS R$</t>
  </si>
  <si>
    <t>UN.</t>
  </si>
  <si>
    <t>2.1</t>
  </si>
  <si>
    <t>2.2</t>
  </si>
  <si>
    <t>2.3</t>
  </si>
  <si>
    <t>3.1</t>
  </si>
  <si>
    <t>3.2</t>
  </si>
  <si>
    <t>4.1</t>
  </si>
  <si>
    <t>4.2</t>
  </si>
  <si>
    <t>2.4</t>
  </si>
  <si>
    <t>Extintores</t>
  </si>
  <si>
    <t>4.3</t>
  </si>
  <si>
    <t>4.4</t>
  </si>
  <si>
    <t>4.5</t>
  </si>
  <si>
    <t>Subtotal 1</t>
  </si>
  <si>
    <t>Subtotal 2</t>
  </si>
  <si>
    <t>Subtotal 3</t>
  </si>
  <si>
    <t>Subtotal 4</t>
  </si>
  <si>
    <t>PROPOSTA</t>
  </si>
  <si>
    <t>PLANILHA DE ORÇAMENTO</t>
  </si>
  <si>
    <t>x,xx</t>
  </si>
  <si>
    <t>CAU/CREA:</t>
  </si>
  <si>
    <t>DATA DA PROPOSTA</t>
  </si>
  <si>
    <t>Serviços Preliminares</t>
  </si>
  <si>
    <t>ART/RRT EXECUÇÃO</t>
  </si>
  <si>
    <t>Abrigo metálico para extintor, tipo caixa para extintor de incêndio em chapa de aço carbono com pintura eletrostática a pó cor vermelha com ventilação lateral e vidro frontal estilhaçante com adesivo  "EM CASO DE INCENDIO QUEBRE O VIDRO"</t>
  </si>
  <si>
    <t>Sinalização de Emergência</t>
  </si>
  <si>
    <t>un</t>
  </si>
  <si>
    <t>Placa de sinalizacao de seguranca contra incendio, fotoluminescente, ACIONADOR MANUAL - 15 x 30 cm</t>
  </si>
  <si>
    <t>Placa de sinalizacao de seguranca contra incendio, fotoluminescente, CENTRAL DE ALARME - 30 x 30 cm</t>
  </si>
  <si>
    <t>3.3</t>
  </si>
  <si>
    <t>3.4</t>
  </si>
  <si>
    <t>3.5</t>
  </si>
  <si>
    <t>3.6</t>
  </si>
  <si>
    <t>3.7</t>
  </si>
  <si>
    <t>3.8</t>
  </si>
  <si>
    <t>3.9</t>
  </si>
  <si>
    <t>Módulo Autonomo de emergência, 500/800 lm, 127/220V, com 80 led's, bateria 6V-4.5Ah, autonomia mínima 4 horas, gabinete em metal, pintura epóxi. Technomaster ou equivalente.</t>
  </si>
  <si>
    <t>m</t>
  </si>
  <si>
    <t>4.6</t>
  </si>
  <si>
    <t>4.7</t>
  </si>
  <si>
    <t>4.8</t>
  </si>
  <si>
    <t>4.10</t>
  </si>
  <si>
    <t>4.11</t>
  </si>
  <si>
    <t>4.12</t>
  </si>
  <si>
    <t>4.13</t>
  </si>
  <si>
    <t>4.14</t>
  </si>
  <si>
    <t>4.15</t>
  </si>
  <si>
    <t>Acionador manual, endereçável, rearmável, suporte para caixa 4x2 ou condulete ¾”, saída com contato seco, indicação por LED de alarme e funcionamento, com chave de desarme. modelo AME522 da Intelbrás ou similar, de acordo com a NBR 17.240-2010.</t>
  </si>
  <si>
    <t>Sirene Audiovisual, endereçável, indicação por LED de alarme e funcionamento, de acordo com a NBR 17.240-2010.</t>
  </si>
  <si>
    <t>Kit saída de emergência composto por caixa porta-chave tipo quebre o vidro, com acionamento, sirene strobo acústica, fonte de alimentação chaveada 24 VDC / 127/220V, modelo KIT-SE padrão Banrisul, instalada sobre caixa de passagem termoplástica de 150X150X68mm</t>
  </si>
  <si>
    <t>Detector de fumaça endereçável, com LED indicador de alarme/supervisão,  detecção óptica, supervisão a cada 2 segundos,  para laçõs A ou B, faixa de endereços de 1 a 250, cor Branco, modelo DFE520 da Intelbrás ou similar. Compatível com a central de alarme e detecção de incêncio Modelo CE1125 da Intelbrás ou similar, de acordo com a NBR 17.240-2010.</t>
  </si>
  <si>
    <t>5.5</t>
  </si>
  <si>
    <t>5.6</t>
  </si>
  <si>
    <t>5.7</t>
  </si>
  <si>
    <t>5.8</t>
  </si>
  <si>
    <t>5.9</t>
  </si>
  <si>
    <t>6.1</t>
  </si>
  <si>
    <t>As built das instalações do PPCI</t>
  </si>
  <si>
    <t>Serviços Complementares</t>
  </si>
  <si>
    <t>CUSTO TOTAL LOTE 1</t>
  </si>
  <si>
    <t>TOTAL LOTE 1 COM BDI</t>
  </si>
  <si>
    <t>Acessórios para montagem, fixação, instalação</t>
  </si>
  <si>
    <t>conj</t>
  </si>
  <si>
    <t>Módulo Autonomo de emergência com 2 FAROLETES de 32 led's, 1200 lm, 127/220V, bateria 12V-7Ah, autonomia mínima 8 horas, gabinete em metal, pintura epóxi. Technomaster ou equivalente.</t>
  </si>
  <si>
    <t>Subtotal 6</t>
  </si>
  <si>
    <t>Subtotal 7</t>
  </si>
  <si>
    <t>Instalação de fita anti-derrapante nos degraus</t>
  </si>
  <si>
    <t>9.1</t>
  </si>
  <si>
    <t>9.2</t>
  </si>
  <si>
    <t>Subtotal 9</t>
  </si>
  <si>
    <t>6.2</t>
  </si>
  <si>
    <t>m²</t>
  </si>
  <si>
    <t>5.10</t>
  </si>
  <si>
    <t>5.11</t>
  </si>
  <si>
    <t>Cabo de cobre blindado para sistema endereçável 4 vias (2x075mm² / 2x1,5mm²), blindagem em fita de poliester-alumínio, fio dreno, PVC 105°C, isolação 600V, capa anti-chama cor vermelho segurança (Acionadores,/Avisadores, Sensores)</t>
  </si>
  <si>
    <t>4.9</t>
  </si>
  <si>
    <t>m³</t>
  </si>
  <si>
    <t>Extintor de incêndio portátil com carga de pó químico seco (PQS) 4 KG, classe 3A:20:BC - fornecimento e instalação</t>
  </si>
  <si>
    <t>Acompanhamento do processo e solicitação de vistoria, incluídas taxas junto aos bombeiros, até a emissão do alvará ou notificação de item diferente do objeto contratado.</t>
  </si>
  <si>
    <t>9.3</t>
  </si>
  <si>
    <t>Central de alarme e detecção de incêndio endereçável para até 125 dispositivos em um laço A ou B, 127/220V, 24VDC,  consumo supervisão 8W, proteção contra surtos de tensão na saída dos laços, da sirene e fonte de alimentação. Com opção de gerar relatório de setores e possibilidade de conectar até 4 repetidores de alarme,  modelo CE1125 da Intelbrás ou similar, de acordo com a NBR 17.240-2010.</t>
  </si>
  <si>
    <t>EXECUÇÃO DE PLANO DE PREVENÇÃO CONTRA INCÊNDIOS (PPCI) PARA A AGÊNCIA  ENCRUZILHADA DO SUL</t>
  </si>
  <si>
    <t xml:space="preserve">Placa de Sinalização Sempre Acesa  Balizamento - Representando  Saida de Emergência  (17) </t>
  </si>
  <si>
    <t>Placa de Sinalização Sempre Acesa  Balizamento dupla face- Representando  Saida S13 ou S14</t>
  </si>
  <si>
    <t>Cabo de cobre flexivel isolado, 2,5 mm², Anti-chama 0,6/1,0 KV, Preto</t>
  </si>
  <si>
    <t>Cabo de cobre flexivel isolado, 2,5 mm², Anti-chama 0,6/1,0 KV, Verde</t>
  </si>
  <si>
    <t>Cabo de cobre flexivel isolado, 2,5 mm², Anti-chama 0,6/1,0 KV, Azul</t>
  </si>
  <si>
    <t>Disjuntor Monopolar Tipo DIN, Corrente Nomonal de 10A</t>
  </si>
  <si>
    <t>DR Interruptor Diferencial Residual Weg Tetrapolar 40A 300mA</t>
  </si>
  <si>
    <t>4.16</t>
  </si>
  <si>
    <t>Demolição de alvenaria de tijolo maciço, de forma manual, sem reaproveitamento</t>
  </si>
  <si>
    <t>Corrimão simples, diâmetro externo = 1 1/2", em aço galvanizado</t>
  </si>
  <si>
    <t>Iluminação de Emergência, Alarme, Detecção e Infraestrutura</t>
  </si>
  <si>
    <t>Deslocamento e reinstalação da  esquadria da fachada (reaproveitamento)</t>
  </si>
  <si>
    <t>Porta Padrão Banrisul</t>
  </si>
  <si>
    <t>5.12</t>
  </si>
  <si>
    <t>Basalto Serrado/concreto/ladrilho - conforme existente - externo - recomposição peças danificadas</t>
  </si>
  <si>
    <t>Demolição de piso externo (basalto) para embutir piso tátil externo</t>
  </si>
  <si>
    <t>Elemento tátil individual 25 x 25 cm (alerta), conforme NBR 9050 e NBR 16537, para uso interno, placas em poliéster auto adesivante cor cinza chumbo  e=4mm, sobrepor. Aplicação conforme leiaute na área interna</t>
  </si>
  <si>
    <t xml:space="preserve"> unid.</t>
  </si>
  <si>
    <t>Elemento tátil individual em concreto, 25 x 25 cm (alerta), conforme NBR 9050 e NBR 16537, para uso externo, cor amarelo. e=25mm, assentado com argamassa de cimento e areia peneirada traço 1:3. Aplicação conforme leiaute na calçada</t>
  </si>
  <si>
    <t>Limpeza e manutenção</t>
  </si>
  <si>
    <t>Limpeza de piso cerâmico ou porcelanato com pano úmido</t>
  </si>
  <si>
    <t>Acessibilidade</t>
  </si>
  <si>
    <t>Pavimentação/Pisos</t>
  </si>
  <si>
    <t>4.17</t>
  </si>
  <si>
    <t>4.18</t>
  </si>
  <si>
    <t>Subtotal 5</t>
  </si>
  <si>
    <t>7.1</t>
  </si>
  <si>
    <t>7.2</t>
  </si>
  <si>
    <t>8.1</t>
  </si>
  <si>
    <t>8.2</t>
  </si>
  <si>
    <t>Subtotal 8</t>
  </si>
  <si>
    <t>Esquadrias e ferragens</t>
  </si>
  <si>
    <t xml:space="preserve">Saída de Emergência </t>
  </si>
  <si>
    <t>Caixa passagem condulete 25mm com rosca e com tampa cega pintada de branco quando aparente, para interligação da caixa de comando atrás da mascara do CD Timer e Pórtico Banrisul Eletrônico</t>
  </si>
  <si>
    <t>Cabo para alarme  CCI de 10 vias na cor branca em PVC, condutores de bitola 0,5mm2 em cobre eletrolítico estanhados, isolação PVC  cores sólidas.</t>
  </si>
  <si>
    <t>Fechadura auxiliar para perfil de alumínio Papaiz com tetra chave a ser instalada na parte de baixo da porta do KIT ATM</t>
  </si>
  <si>
    <t>Canaleta Dutotec X</t>
  </si>
  <si>
    <t>Fechadura Eletroímã 150Kgf com Sensor - Ref. Automatiza/Intelbras.</t>
  </si>
  <si>
    <t>Caixa porta chave de acesso c/ martelinho</t>
  </si>
  <si>
    <t>6.3</t>
  </si>
  <si>
    <t>6.4</t>
  </si>
  <si>
    <t>6.5</t>
  </si>
  <si>
    <t>6.6</t>
  </si>
  <si>
    <t>6.7</t>
  </si>
  <si>
    <t>7.3</t>
  </si>
  <si>
    <t>und</t>
  </si>
  <si>
    <t>3.13</t>
  </si>
  <si>
    <t>LOTE 2</t>
  </si>
  <si>
    <t>EXECUÇÃO DE PLANO DE PREVENÇÃO CONTRA INCÊNDIOS (PPCI) PARA A AGÊNCIA  ERECHIM</t>
  </si>
  <si>
    <t>LOTE 1</t>
  </si>
  <si>
    <t>Extintor de incêndio portátil com carga de pó químico seco (PQS) 4 KG, classe 2A:20:BC - fornecimento e instalação</t>
  </si>
  <si>
    <t>Extintor de incêndio portátil com carga de pó químico seco (PQS) 6 KG, classe 2A:20BC - fornecimento e instalação</t>
  </si>
  <si>
    <t>2.5</t>
  </si>
  <si>
    <t>Extintor de incêndio portátil com carga de CO2 - 6 KG - fornecimento e instalação</t>
  </si>
  <si>
    <t>Placa de sinalizacao de seguranca contra incendio, fotoluminescente, SAÍDA DE EMERGÊNCIA FINAL- 15 x 30 cm</t>
  </si>
  <si>
    <t>Placa de sinalizacao de seguranca contra incendio, fotoluminescente, Indicação de SAÍDA DIREITA/ESQUERDA- 15 x 30 cm</t>
  </si>
  <si>
    <t>Placa de sinalizacao de seguranca contra incendio, fotoluminescente, AVISADOR - 20 x 20 cm</t>
  </si>
  <si>
    <t>Placa de Sinalização de equipamento,  fotoluminoscente - N° DE PAV.- 14x14cm</t>
  </si>
  <si>
    <t>3.10</t>
  </si>
  <si>
    <t>Iluminação de Emergência</t>
  </si>
  <si>
    <t>Rede Infraestrutura de instalação(tubulação, cabos, pontos), cabo de cobre blindado para central de alarme enderecável 4 vias (2x075mm² / 2x1,5mm²), blindagem em fita de poliester-alumínio, fio dreno, PVC 105°C, isolação 600V, capa anti-chama cor vermelho segurança (Acionadores,/Avisadores, sensores). Eletrodutos e conexões metálicas anti-chamas/ rosca ¾” 3m. Abraçadeira, Curva 90°(longa), Luva de encaixe anti-chamas/ rosca ¾”. Caixa 5 entrada anti-chamas/ rosca ¾” c/ 3 tampoes ¾”. Pintura de eletrodutos aparentes com tinta esmalte na cor da superfície adjacente e marcação eletrodutos de alarme de incêndio com ANÉIS de 2 centímetos a cada metro na cor VERMELHO em áreas aparentes visíveis e não-visíveis (inclusive sobre o forro)com fita ou tinta esmalte sintético incluindo fundo Supergalvite ou similar.</t>
  </si>
  <si>
    <t>Readequação dos quadro elétrico existente, circuito de iluminação de emergência, incluindo instalação e adequação do circuito exclusivo independente e componentes, retirada de circuito de iluminação emergência não utilizado, revisão geral com reapertos, recuperação de pintura, substituição de componentes defeituosos ou sub-dimensionados, identificações de todo circuito com etiqueta de acrílico, conforme memorial descritivo.</t>
  </si>
  <si>
    <t>Rede elétrica para iluminação de emergência, pontos de Iluminação de emergência,infraestrutura de instalação,eletrodutos e conexões metálicas com condulete 20mm de passagem/saida,cabo seção 1.5mm2 e disjuntor 10A.</t>
  </si>
  <si>
    <t>conj.</t>
  </si>
  <si>
    <t>Cabo Blindado para alarme de incêndio 105 graus 2x1,5mm²</t>
  </si>
  <si>
    <t xml:space="preserve">Fixação de Eletrodutos metálicos Ø3/4" com Abraçadeira metálica 390 mm, Fixada em forro de gesso
</t>
  </si>
  <si>
    <t>Caixa de derivação multipla metálica Ø3/4", instalação aparente- Fornecimento e instalação</t>
  </si>
  <si>
    <t>Eletroduto Metálico, Pintado na cor da superfície 3/4" - Fornecimento e instalação</t>
  </si>
  <si>
    <t xml:space="preserve">Guarda-Corpo de aço galvanizado de 1,10m de altura com corrimão (Escada Central), Montantes Tubulares de 1.1/2'' Espaços de 1,20m, travessa Superior de 2", gradil formado por barras chatas em ferro de 32X4,8mm, fixado com chumbador mecânico
</t>
  </si>
  <si>
    <t>Sistema Alarme de Incêndio</t>
  </si>
  <si>
    <t xml:space="preserve">Guarda-Corpo de Aço Galvanizado de 1,10m de altura (Peitorial Escada Central), montantes tubulares de 1.1/2'' Espaçãdos de 1,20m, Trvessa Superior de 2'', gradil formado por barras chatas em ferro de 32X4,8mm, fixado com chumbador mecânico
</t>
  </si>
  <si>
    <t>Corrimão simples, escada central, diâmetro externo = 1 1/2", em aço galvanizado</t>
  </si>
  <si>
    <t>Guarda-Corpo de aço Galvanizado de 1,10m de Altura com corrimão (Escada enclausurada), Montantes tubulares de 1.1/2'' Espaçados de 1,20m, travessa superior de 2'', Gradil Formado por barras Chatas em ferro de 32X4,8mm, Fixado com chumbador mecânico.</t>
  </si>
  <si>
    <t>Guarda-Corpo de Aço Galvanizado de 1,10m de altura (Peitoril- Escada Enclausurada), Montantes tubulares de 1.1/2'' Espaçados de 1,20m, travessa superior de 2'', gradil formado 2'', gradil formado por barras chatas em ferro de 32X4,8mm, fixado com chumbador mecânico.</t>
  </si>
  <si>
    <t>Guarda-Corpo de aço Galvanizado de 1,10m de Altura com corrimão (Escada dos Fundos), Montantes tubulares de 1.1/2'' Espaçados de 1,20m, travessa superior de 2'', Gradil Formado por barras Chatas em ferro de 32X4,8mm, Fixado com chumbador mecânico.</t>
  </si>
  <si>
    <t>Corrimão simples, escada dos fundos, diâmetro externo = 1 1/2", em aço galvanizado</t>
  </si>
  <si>
    <t>Guarda-Corpo de aço Galvanizado de 1,10m de Altura com corrimão (Pátio Externo), Montantes tubulares de 1.1/2'' Espaçados de 1,20m, travessa superior de 2'', Gradil Formado por barras Chatas em ferro de 32X4,8mm, Fixado com chumbador mecânico.</t>
  </si>
  <si>
    <t>CUSTO TOTAL LOTE 2</t>
  </si>
  <si>
    <t>TOTAL LOTE 2 COM BDI</t>
  </si>
  <si>
    <t>Guarda-Corpo de Aço Galvanizado de 1,10m de altura (Peitoril- Escada Pátio externo), Montantes tubulares de 1.1/2'' Espaçados de 1,20m, travessa superior de 2'', gradil formado 2'', gradil formado por barras chatas em ferro de 32X4,8mm, fixado com chumbador mecânico</t>
  </si>
  <si>
    <t>LOTE 3</t>
  </si>
  <si>
    <t>EXECUÇÃO DE PLANO DE PREVENÇÃO CONTRA INCÊNDIOS (PPCI) PARA A AGÊNCIA  BOM JESUS</t>
  </si>
  <si>
    <t>Extintor de incêndio portátil com carga de água pressurizada (AP) 10 litros, classe 2A - fornecimento e instalação</t>
  </si>
  <si>
    <t>Extintor de incêndio portátil com carga de CO2 4 KG, classe 2:BC - fornecimento e instalação</t>
  </si>
  <si>
    <t>2.6</t>
  </si>
  <si>
    <t>2.7</t>
  </si>
  <si>
    <t>2.8</t>
  </si>
  <si>
    <t>Placa de sinalizacao de seguranca contra incendio, fotoluminescente, SAÍDA  - 15 x 30 cm</t>
  </si>
  <si>
    <t>Readequação dos quadro elétrico existente, circuito de iluminação de emergência, incluindo instalação e adequação do circuito exclusivo independente e componentes, retirada de circuito de iluminação emergência não utilizado, revisão geral com reapertos,  substituição de componentes defeituosos ou sub-dimensionados, identificações de todo circuito com etiqueta de acrílico, conforme memorial descritivo.</t>
  </si>
  <si>
    <t>LOTE 4</t>
  </si>
  <si>
    <t>EXECUÇÃO DE PLANO DE PREVENÇÃO CONTRA INCÊNDIOS (PPCI) PARA A AGÊNCIA MENINO DEUS</t>
  </si>
  <si>
    <t>Acompanhamento do processo e solicitação de vistoria e revistorias (se necessário)  incluídas taxas junto aos bombeiros, até a emissão do alvará ou notificação de item diferente do objeto contratado.</t>
  </si>
  <si>
    <t>3.11</t>
  </si>
  <si>
    <t>3.12</t>
  </si>
  <si>
    <t>3.14</t>
  </si>
  <si>
    <t>Placa Fotoluminescente de Proibido Fumar, 20x20 cm, fornecimento e instalação; Código 01</t>
  </si>
  <si>
    <t>Placa Fotoluminescente de Rota de Fuga á direita/esquerda 24x12 cm, fornecimento e instalação, Código 12 e 13</t>
  </si>
  <si>
    <t>Placa Fotoluminescente de Rota de Fuga á frente, 24x12 cm, fornecimento e instalação; Código 14</t>
  </si>
  <si>
    <t>Placa Fotoluminescente de Rota de Fuga seta abaixo, 24x12 cm, fornecimento e instalação; Código 17</t>
  </si>
  <si>
    <t>Placa Fotoluminescente de Rota de Fuga saida de emergencia, 24x12 cm, fornecimento e instalação; Código 18</t>
  </si>
  <si>
    <t>Placa Fotoluminescente de Indicação de Pavimento, 24x12 cm, fornecimento e instalação; Código 19</t>
  </si>
  <si>
    <t>Placa Fotoluminescente de Alarme Sonoro, 20x20 cm, fornecimento e instalação; Código 20</t>
  </si>
  <si>
    <t>Placa Fotoluminescente de Alarme de Incêndio, 20x20 cm, fornecimento e instalação; Código 21</t>
  </si>
  <si>
    <t>Placa Fotoluminescente de Hidrante de Incêndio, 20x20 cm, fornecimento e instalação; Código 26</t>
  </si>
  <si>
    <t>Placa Fotoluminescente de Central de Alarme de Incêndio, 24x12 cm, fornecimento e instalação</t>
  </si>
  <si>
    <t>Placa Fotoluminescente "Em caso de Incêndio Quebre o Vidro"</t>
  </si>
  <si>
    <t>Cabo de cobre flexível isolado, 2,5 mm², anti-chama 450/750 v, para circuitos terminais - fornecimento e instalação</t>
  </si>
  <si>
    <t>Condulete de alumínio, tipo x, para eletroduto de aço galvanizado dn 20 mm (3/4''), aparente - fornecimento e instalação</t>
  </si>
  <si>
    <t>Curva 90 graus, para eletroduto, em aco galvanizado eletrolitico, diametro de 20 mm (3/4")</t>
  </si>
  <si>
    <t>Luva de emenda para eletroduto, aço galvanizado, dn 20 mm (3/4''), aparente, instalada em parede - fornecimento e instalação</t>
  </si>
  <si>
    <t>Conector reto de aluminio para eletroduto de 3/4"</t>
  </si>
  <si>
    <t>Abraçadeira em aço para amarração de eletrodutos, tipo d, com 3/4" e cunha de fixação</t>
  </si>
  <si>
    <t>Disjuntor monopolar tipo din, corrente nominal de 10a - fornecimento e instalação.</t>
  </si>
  <si>
    <t>Tomada (1 módulo), 2P+T 10 A, incluindo suporte e placa - fornecimento e instalação</t>
  </si>
  <si>
    <t>4.19</t>
  </si>
  <si>
    <t>4.20</t>
  </si>
  <si>
    <t>4.21</t>
  </si>
  <si>
    <t>4.22</t>
  </si>
  <si>
    <t>Hidrante de Incêndio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</si>
  <si>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</si>
  <si>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</si>
  <si>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</si>
  <si>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</si>
  <si>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</si>
  <si>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</si>
  <si>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</si>
  <si>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</si>
  <si>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</si>
  <si>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</si>
  <si>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</si>
  <si>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</si>
  <si>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</si>
  <si>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</si>
  <si>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Corrimão Simples, Diâmetro Externo = 1 1/2", EM aço escovado.  (Adequação corrimãos existentes)</t>
  </si>
  <si>
    <t>Vidro temperado 8mm, incolor, colocado em caixilhos com ou sem baguete, instalação com gaxeta para esquadria nova do hall de acesso</t>
  </si>
  <si>
    <t>DESCRIÇÃO: EXECUÇÃO DE PPCI - INSTALAÇÃO E/OU MANUTENÇÃO DE EQUIPAMENTOS CONTRA INCÊNDIO</t>
  </si>
  <si>
    <t>Cotovelo 90 graus de ferro galvanizado, com rosca BSP, de 2 1/2"</t>
  </si>
  <si>
    <t>Niple de ferro galvanizado, com rosca BSP, de 2 1/2"</t>
  </si>
  <si>
    <t>Uniao de ferro galvanizado, com rosca BSP, com assento plano, de 2 1/2"</t>
  </si>
  <si>
    <t>Válvula de retenção horizontal, de bronze (PN-25), 2 1/2", 400 PSI, extremidades com rosca</t>
  </si>
  <si>
    <t>TE de ferro galvanizado, de 2 1/2</t>
  </si>
  <si>
    <t>Registro gaveta bruto em latão forjado, bitola 2 1/2 " (REF 1509)</t>
  </si>
  <si>
    <t>Luva de ferro galvanizado, com rosca BSP, de 2 1/2"</t>
  </si>
  <si>
    <t>Conjunto de mangueira para combate a incêndio em fibra de poliéster pura, com 1.1/2", revestida internamente, comprimento de 15m - fornecimento e instalação</t>
  </si>
  <si>
    <t>Caixa de incêndio 60x90x17cm - fornecimento e instalação</t>
  </si>
  <si>
    <t>Chave dupla para conexões tipo storz, engate rápido 1 1/2" X 2 1/2", em latão</t>
  </si>
  <si>
    <t>Esguicho jato regulável, tipo elkhart, engate rápido 1 1/2", para combate a incêndio</t>
  </si>
  <si>
    <t xml:space="preserve">Adaptador, em latão, engate rápido1 1/2" X rosca interna 5 fios 2 1/2",  </t>
  </si>
  <si>
    <t>Suporte mão-francesa em aço, abas iguais 40 cm, capacidade mínima 70 kg</t>
  </si>
  <si>
    <t>Registro ou válvula globo angular em latão, para hidrantes em instalação predial de incêndio, 45 graus, diâmetro de 2 1/2", com volante, classe de pressão de até 200 PSI</t>
  </si>
  <si>
    <t>Tubo aço galvanizado com costura, classe média, DN 2.1/2", E = *3,65* mm, peso *6,51* kg/m (NBR 5580)</t>
  </si>
  <si>
    <t>Conjunto quadro elétrico de comando para motor 5,0 CV interligações elétricas - infraestrutura em PVC antichama</t>
  </si>
  <si>
    <t>Chave de fluxo para rede de hidrante 1" sem retardo</t>
  </si>
  <si>
    <t xml:space="preserve">Cabo de cobre flexível isolado, 2,5 mm², anti-chama 0,6/1,0 KV, para circuitos terminais - fornecimento e instalação. </t>
  </si>
  <si>
    <t xml:space="preserve">Condulete de alumínio, tipo X, para eletrodutos de aço galvanizado DN 25 mm (1''), aparente - fornecimento e instalação. </t>
  </si>
  <si>
    <t>Curva 90 graus, para eletrodutos, em aço galvanizado eletrolítico, diâmetro de 25 mm (1")</t>
  </si>
  <si>
    <t xml:space="preserve">Curva 90⁰ (longa) antichama c/ bolsa 1/2" </t>
  </si>
  <si>
    <t xml:space="preserve">Luva de encaixe lisa antichama 1/2" </t>
  </si>
  <si>
    <t xml:space="preserve">Caixa condulete 5 entradas 1/2" - 3/4" </t>
  </si>
  <si>
    <t xml:space="preserve">Conector saida 1/2" </t>
  </si>
  <si>
    <t>4.23</t>
  </si>
  <si>
    <t>Pintura eletrodutos de alarme de incêndio na cor do ambiente, com ANÉIS de 2 centímetos a cada metro na cor VERMELHO em áreas aparentes visíveis e não-visíveis (inclusive sobre o forro)com tinta esmalte sintético incluindo fundo Supergalvite ou similar</t>
  </si>
  <si>
    <t xml:space="preserve">Luva de emenda para eletrodutos, aço galvanizado, DN 25 mm (1''), aparente, instalada em teto - fornecimento e instalação. </t>
  </si>
  <si>
    <t>Conector reto de alumínio para eletrodutos de 1"</t>
  </si>
  <si>
    <t>Abraçadeira em aço para amarração de eletrodutos, tipo D, com 1" e parafuso de fixação</t>
  </si>
  <si>
    <t xml:space="preserve">Disjuntor tripolar tipo din, corrente nominal de 40A - fornecimento e instalação. </t>
  </si>
  <si>
    <r>
      <t xml:space="preserve"> m</t>
    </r>
    <r>
      <rPr>
        <vertAlign val="superscript"/>
        <sz val="8"/>
        <rFont val="Arial"/>
        <family val="2"/>
      </rPr>
      <t>2</t>
    </r>
  </si>
  <si>
    <t>Detector de fumaça endereçável, com LED indicador de alarme/supervisão,  detecção óptica, supervisão a cada 2 segundos,  para laçõs A ou B, faixa de endereços de 1 a 250, cor Branco, modelo DFE520 da Intelbrás ou similar. Compatível com a central de alarme e detecção de incêncio Modelo CE1125 da Intelbrás ou similar, de acordo com a NBR 17.240-2010 (compatível com a central de incêndio instalada)</t>
  </si>
  <si>
    <t xml:space="preserve">Emboço para parede interna ou externa, com argamassa de cimento, cal e areia, traço 1:2:10, e=20mm </t>
  </si>
  <si>
    <t>Pintura acrílica, 02 demãos, sem emassamento sobre alvenarias internas/externas</t>
  </si>
  <si>
    <t>Esquadria de alumínio anodizado para fachada, com grade interna, fixa</t>
  </si>
  <si>
    <t>Esquadrias, ferragens e recuo das portas da fachada</t>
  </si>
  <si>
    <t>Remanejamento de porta de alumínio, uma folha, com ferragem e mola hidráulica</t>
  </si>
  <si>
    <t>Carga mecanizada e transporte/descarga de entulho em caminhão basculante - distância até 20km</t>
  </si>
  <si>
    <t xml:space="preserve">Caixa Retangular 4" X 4" Alta (Forro), </t>
  </si>
  <si>
    <t>Recorte e adaptação de pórtico BE para inversão de sentido de abertura de portas de acesso</t>
  </si>
  <si>
    <t>Pintura eletrodutos de alarme de incêndio com ANÉIS de 2 centímetos a cada 3 metros na cor VERMELHO em áreas aparentes visíveis e não-visíveis (inclusive sobre o forro)com tinta esmalte sintético incluindo fundo Supergalvite ou similar</t>
  </si>
  <si>
    <t>Acessórios diversos (suporte para fixação de placa, fita dupla face 3M, parafusos, porcas, buchas, arruelas) para instalação de extintores</t>
  </si>
  <si>
    <t>Acessórios diversos (suporte para fixação de placa, fita dupla face 3M, parafusos, porcas, buchas, arruelas) para instalação das placas.</t>
  </si>
  <si>
    <t xml:space="preserve">Fixação de Eletrodutos metálicos Ø3/4" com Abraçadeira metálica 
</t>
  </si>
  <si>
    <t>Enc. Sociais SINAPI-RS MAR/2022</t>
  </si>
  <si>
    <t>CUSTO TOTAL GERAL</t>
  </si>
  <si>
    <t>TOTAL GERAL COM BDI</t>
  </si>
  <si>
    <t>CUSTO TOTAL LOTE 3</t>
  </si>
  <si>
    <t>TOTAL LOTE 3 COM BDI</t>
  </si>
  <si>
    <t>CUSTO TOTAL LOTE 4</t>
  </si>
  <si>
    <t>TOTAL LOTE 4 COM BDI</t>
  </si>
  <si>
    <t>um</t>
  </si>
  <si>
    <t>Tomada alta de embutir (1 Módulo), 2P+T 10 A, incluindo suporte e placa</t>
  </si>
  <si>
    <t>6.8</t>
  </si>
  <si>
    <t>10.1</t>
  </si>
  <si>
    <t>10.2</t>
  </si>
  <si>
    <t>Subtotal 10</t>
  </si>
  <si>
    <t>6.9</t>
  </si>
  <si>
    <t>Moto bomba 5,0 cv - rotor 147mm - trifasica - IP 55</t>
  </si>
  <si>
    <r>
      <t xml:space="preserve">3. PRAZO DE EXECUÇÃO/ENTREGA: </t>
    </r>
    <r>
      <rPr>
        <sz val="1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120 dias (60 dias para execução e 60 dias para alvará, ou notificação de item diferente do objeto contratado)</t>
    </r>
  </si>
  <si>
    <r>
      <t>1. OBJETO: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EXECUÇÃO DE PLANO DE PREVENÇÃO CONTRA INCÊNDIOS (PPCI) PARA AS AGÊNCIAS CONFORME ITENS DESCRITOS</t>
    </r>
  </si>
  <si>
    <r>
      <t xml:space="preserve">2. ENDEREÇO DE EXECUÇÃO/ENTREGA: </t>
    </r>
    <r>
      <rPr>
        <sz val="1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CONFORME LOTES DESCRITOS</t>
    </r>
  </si>
  <si>
    <r>
      <t xml:space="preserve">4. HORÁRIO PARA EXECUÇÃO/ENTREGA: </t>
    </r>
    <r>
      <rPr>
        <sz val="10"/>
        <rFont val="Calibri"/>
        <family val="2"/>
        <scheme val="minor"/>
      </rPr>
      <t>A</t>
    </r>
    <r>
      <rPr>
        <sz val="9"/>
        <rFont val="Calibri"/>
        <family val="2"/>
        <scheme val="minor"/>
      </rPr>
      <t xml:space="preserve"> combinar de acordo com a disponibilidade da agência</t>
    </r>
  </si>
  <si>
    <r>
      <t>6. ANEXOS:</t>
    </r>
    <r>
      <rPr>
        <sz val="1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Memorial descritivo, plantas e certificado de aprovação</t>
    </r>
  </si>
  <si>
    <r>
      <t xml:space="preserve">5. CONDIÇÕES DE PAGAMENTO: </t>
    </r>
    <r>
      <rPr>
        <sz val="9"/>
        <rFont val="Calibri"/>
        <family val="2"/>
        <scheme val="minor"/>
      </rPr>
      <t>80% após a execução, e 20% após a entrega de documentação final; Alvará, ou notificação de item diferente do objeto contratado</t>
    </r>
  </si>
  <si>
    <t>CUSTO TOTAL R$</t>
  </si>
  <si>
    <t>Placa de sinalizacao de seguranca contra incendio, fotoluminescente, orientação saída em escada 24x12cm (S8)</t>
  </si>
  <si>
    <t>Placa de sinalização de equipamento,  fotoluminoscente - extintor de incêndio - 20x20cm (E5)</t>
  </si>
  <si>
    <t>Recarga e teste de extintor de incêndio CO2 5B:C 6kg.</t>
  </si>
  <si>
    <t>Recarga e teste de extintor de incêndio BC PQS 6kg</t>
  </si>
  <si>
    <t>Recarga e teste de extintor de incêndio BC PQS 8kg (40B:C)</t>
  </si>
  <si>
    <t>Remoção de entulho diverso, incluindo caçamba, servente e carreto</t>
  </si>
  <si>
    <t>Remanejamento de mobiliário, inclusive desmontagem e remontagem</t>
  </si>
  <si>
    <t>Recarga e teste de extintor de incêndio PQS 4kg</t>
  </si>
  <si>
    <t>Recarga e teste de extintor de incêndio AP 10 litros</t>
  </si>
  <si>
    <t>Placa de sinalização de segurança contra incêndio, fotoluminescente quadrada, 14x14 cm, em pvc 2 mm antichamas em caso de incêndio quebre o vidro</t>
  </si>
  <si>
    <t>Placa de sinalização de segurança contra incêndio, fotoluminescente, AVISADOR - 30x30 cm</t>
  </si>
  <si>
    <t>Placa de sinalização de segurança contra incêndio, fotoluminescente, Nº PAVIMENTO - 14 x 14 cm</t>
  </si>
  <si>
    <t>Placa de sinalização de segurança contra incêndio, fotoluminescente, ACIONADOR MANUAL - 15 x 30 cm</t>
  </si>
  <si>
    <t>Placa de sinalização de segurança contra incêndio, fotoluminescente, CENTRAL DE ALARME - 30 x 30 cm</t>
  </si>
  <si>
    <t>Placa de sinalização de segurança contra incêndio, fotoluminescente, orientação saída em escada 24x12cm (S8)</t>
  </si>
  <si>
    <t>Placa de sinalização de segurança contra incêndio, fotoluminescente, SAÍDA DE EMERGÊNCIA FINAL- 15 x 30 cm</t>
  </si>
  <si>
    <t>Placa de sinalização de segurança contra incêndio, fotoluminescente, SAÍDA DE EMERGÊNCIA - 15 x 30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</si>
</sst>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\-yy;@"/>
    <numFmt numFmtId="165" formatCode="* #,##0.00\ ;\-* #,##0.00\ ;* \-#\ ;@\ "/>
    <numFmt numFmtId="166" formatCode="#,##0.00;[Red]#,##0.00"/>
  </numFmts>
  <fonts count="30">
    <font>
      <sz val="10"/>
      <name val="MS Sans Serif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u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9"/>
      <color indexed="10"/>
      <name val="Geneva"/>
    </font>
    <font>
      <sz val="10"/>
      <name val="Calibri"/>
      <family val="2"/>
    </font>
    <font>
      <vertAlign val="superscript"/>
      <sz val="8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rgb="FF99CCFF"/>
      </patternFill>
    </fill>
  </fills>
  <borders count="18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medium">
        <color theme="3"/>
      </top>
      <bottom style="hair">
        <color theme="3"/>
      </bottom>
      <diagonal/>
    </border>
    <border>
      <left/>
      <right/>
      <top style="hair">
        <color theme="3"/>
      </top>
      <bottom style="thin">
        <color theme="3"/>
      </bottom>
      <diagonal/>
    </border>
    <border>
      <left/>
      <right/>
      <top style="hair">
        <color theme="3"/>
      </top>
      <bottom/>
      <diagonal/>
    </border>
  </borders>
  <cellStyleXfs count="19">
    <xf numFmtId="0" fontId="0" fillId="0" borderId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 vertical="center"/>
    </xf>
    <xf numFmtId="0" fontId="3" fillId="0" borderId="0"/>
    <xf numFmtId="0" fontId="4" fillId="0" borderId="0"/>
    <xf numFmtId="0" fontId="1" fillId="0" borderId="0"/>
    <xf numFmtId="40" fontId="1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9" fontId="17" fillId="0" borderId="0" applyBorder="0" applyProtection="0"/>
    <xf numFmtId="165" fontId="17" fillId="0" borderId="0" applyBorder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" fillId="0" borderId="0"/>
    <xf numFmtId="0" fontId="25" fillId="0" borderId="0"/>
    <xf numFmtId="43" fontId="1" fillId="0" borderId="0" applyFont="0" applyFill="0" applyBorder="0" applyAlignment="0" applyProtection="0"/>
  </cellStyleXfs>
  <cellXfs count="211">
    <xf numFmtId="0" fontId="0" fillId="0" borderId="0" xfId="0"/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Border="1" applyAlignment="1" applyProtection="1">
      <protection hidden="1"/>
    </xf>
    <xf numFmtId="0" fontId="15" fillId="0" borderId="0" xfId="0" applyFont="1" applyFill="1" applyBorder="1" applyProtection="1">
      <protection hidden="1"/>
    </xf>
    <xf numFmtId="0" fontId="6" fillId="0" borderId="0" xfId="0" applyFont="1" applyAlignment="1" applyProtection="1">
      <alignment vertical="center" wrapText="1"/>
      <protection hidden="1"/>
    </xf>
    <xf numFmtId="10" fontId="12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horizontal="right" vertical="center" wrapText="1"/>
      <protection hidden="1"/>
    </xf>
    <xf numFmtId="0" fontId="7" fillId="0" borderId="0" xfId="0" applyFont="1" applyFill="1" applyAlignment="1" applyProtection="1">
      <alignment horizontal="left" vertical="center" wrapText="1"/>
      <protection hidden="1"/>
    </xf>
    <xf numFmtId="2" fontId="7" fillId="0" borderId="0" xfId="0" applyNumberFormat="1" applyFont="1" applyFill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center" vertical="center" wrapText="1"/>
      <protection hidden="1"/>
    </xf>
    <xf numFmtId="4" fontId="7" fillId="0" borderId="0" xfId="0" applyNumberFormat="1" applyFont="1" applyFill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2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8" fillId="0" borderId="0" xfId="11" applyFont="1" applyBorder="1" applyAlignment="1">
      <alignment horizontal="justify" vertical="center" wrapText="1"/>
    </xf>
    <xf numFmtId="0" fontId="19" fillId="0" borderId="0" xfId="11" applyFont="1" applyFill="1" applyBorder="1" applyAlignment="1">
      <alignment horizontal="center" vertical="center" wrapText="1"/>
    </xf>
    <xf numFmtId="0" fontId="17" fillId="0" borderId="0" xfId="11" applyFont="1" applyFill="1" applyBorder="1" applyAlignment="1">
      <alignment vertical="center"/>
    </xf>
    <xf numFmtId="0" fontId="20" fillId="0" borderId="0" xfId="11" applyFont="1" applyFill="1" applyBorder="1" applyAlignment="1">
      <alignment vertical="center"/>
    </xf>
    <xf numFmtId="0" fontId="17" fillId="0" borderId="3" xfId="11" applyFont="1" applyBorder="1" applyAlignment="1">
      <alignment vertical="center"/>
    </xf>
    <xf numFmtId="0" fontId="20" fillId="0" borderId="3" xfId="11" applyFont="1" applyBorder="1" applyAlignment="1">
      <alignment vertical="center"/>
    </xf>
    <xf numFmtId="0" fontId="7" fillId="0" borderId="4" xfId="0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7" fillId="0" borderId="2" xfId="0" applyFont="1" applyBorder="1" applyProtection="1">
      <protection hidden="1"/>
    </xf>
    <xf numFmtId="0" fontId="17" fillId="0" borderId="2" xfId="11" applyFont="1" applyFill="1" applyBorder="1" applyAlignment="1">
      <alignment vertical="center"/>
    </xf>
    <xf numFmtId="0" fontId="18" fillId="0" borderId="0" xfId="11" applyFont="1" applyBorder="1" applyAlignment="1">
      <alignment horizontal="justify" vertical="center" wrapText="1"/>
    </xf>
    <xf numFmtId="4" fontId="5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4" xfId="0" applyFont="1" applyFill="1" applyBorder="1" applyAlignment="1" applyProtection="1">
      <alignment horizontal="justify" vertical="center" wrapText="1"/>
      <protection hidden="1"/>
    </xf>
    <xf numFmtId="2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4" fontId="7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5" xfId="0" applyFont="1" applyFill="1" applyBorder="1" applyAlignment="1" applyProtection="1">
      <alignment horizontal="justify" vertical="center" wrapText="1"/>
      <protection hidden="1"/>
    </xf>
    <xf numFmtId="4" fontId="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4" fontId="7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5" fillId="0" borderId="11" xfId="0" applyFont="1" applyFill="1" applyBorder="1" applyAlignment="1" applyProtection="1">
      <alignment vertical="center"/>
      <protection hidden="1"/>
    </xf>
    <xf numFmtId="10" fontId="5" fillId="2" borderId="11" xfId="10" applyNumberFormat="1" applyFont="1" applyFill="1" applyBorder="1" applyAlignment="1" applyProtection="1">
      <alignment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vertical="center"/>
      <protection hidden="1"/>
    </xf>
    <xf numFmtId="10" fontId="7" fillId="0" borderId="9" xfId="1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10" fontId="7" fillId="0" borderId="0" xfId="10" applyNumberFormat="1" applyFont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10" fontId="7" fillId="2" borderId="0" xfId="10" applyNumberFormat="1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10" fontId="7" fillId="2" borderId="9" xfId="10" applyNumberFormat="1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vertical="center"/>
      <protection hidden="1"/>
    </xf>
    <xf numFmtId="10" fontId="7" fillId="0" borderId="10" xfId="10" applyNumberFormat="1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vertical="center"/>
      <protection hidden="1"/>
    </xf>
    <xf numFmtId="10" fontId="7" fillId="0" borderId="12" xfId="10" applyNumberFormat="1" applyFont="1" applyBorder="1" applyAlignment="1" applyProtection="1">
      <alignment vertical="center"/>
      <protection locked="0"/>
    </xf>
    <xf numFmtId="10" fontId="7" fillId="0" borderId="9" xfId="0" applyNumberFormat="1" applyFont="1" applyBorder="1" applyAlignment="1" applyProtection="1">
      <alignment vertical="center"/>
      <protection hidden="1"/>
    </xf>
    <xf numFmtId="0" fontId="7" fillId="2" borderId="12" xfId="0" applyFont="1" applyFill="1" applyBorder="1" applyAlignment="1" applyProtection="1">
      <alignment vertical="center"/>
      <protection hidden="1"/>
    </xf>
    <xf numFmtId="10" fontId="7" fillId="2" borderId="12" xfId="10" applyNumberFormat="1" applyFont="1" applyFill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horizontal="center" vertical="center"/>
      <protection hidden="1"/>
    </xf>
    <xf numFmtId="0" fontId="13" fillId="2" borderId="13" xfId="0" applyFont="1" applyFill="1" applyBorder="1" applyAlignment="1" applyProtection="1">
      <alignment vertical="center"/>
      <protection hidden="1"/>
    </xf>
    <xf numFmtId="10" fontId="7" fillId="2" borderId="0" xfId="10" applyNumberFormat="1" applyFont="1" applyFill="1" applyBorder="1" applyAlignment="1" applyProtection="1">
      <alignment vertical="center"/>
      <protection hidden="1"/>
    </xf>
    <xf numFmtId="10" fontId="7" fillId="0" borderId="0" xfId="10" applyNumberFormat="1" applyFont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3" borderId="11" xfId="0" applyFont="1" applyFill="1" applyBorder="1" applyAlignment="1" applyProtection="1">
      <alignment horizontal="right" vertical="center" wrapText="1"/>
      <protection hidden="1"/>
    </xf>
    <xf numFmtId="4" fontId="5" fillId="3" borderId="6" xfId="0" applyNumberFormat="1" applyFont="1" applyFill="1" applyBorder="1" applyAlignment="1" applyProtection="1">
      <alignment horizontal="right" vertical="center" wrapText="1"/>
      <protection hidden="1"/>
    </xf>
    <xf numFmtId="1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justify" vertical="center" wrapText="1"/>
      <protection hidden="1"/>
    </xf>
    <xf numFmtId="2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7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4" xfId="0" applyFont="1" applyFill="1" applyBorder="1" applyAlignment="1" applyProtection="1">
      <alignment horizontal="justify" vertical="center" wrapText="1"/>
      <protection hidden="1"/>
    </xf>
    <xf numFmtId="0" fontId="5" fillId="0" borderId="14" xfId="0" applyNumberFormat="1" applyFont="1" applyFill="1" applyBorder="1" applyAlignment="1" applyProtection="1">
      <alignment horizontal="right" vertical="center" wrapText="1"/>
      <protection hidden="1"/>
    </xf>
    <xf numFmtId="1" fontId="5" fillId="0" borderId="14" xfId="0" applyNumberFormat="1" applyFont="1" applyFill="1" applyBorder="1" applyAlignment="1" applyProtection="1">
      <alignment horizontal="left" vertical="center" wrapText="1"/>
      <protection hidden="1"/>
    </xf>
    <xf numFmtId="4" fontId="5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7" fillId="2" borderId="14" xfId="0" applyFont="1" applyFill="1" applyBorder="1" applyAlignment="1" applyProtection="1">
      <alignment horizontal="justify" vertical="center" wrapText="1"/>
      <protection hidden="1"/>
    </xf>
    <xf numFmtId="2" fontId="7" fillId="2" borderId="14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14" xfId="0" applyNumberFormat="1" applyFont="1" applyFill="1" applyBorder="1" applyAlignment="1" applyProtection="1">
      <alignment horizontal="left" vertical="center" wrapText="1"/>
      <protection hidden="1"/>
    </xf>
    <xf numFmtId="10" fontId="12" fillId="0" borderId="1" xfId="0" applyNumberFormat="1" applyFont="1" applyFill="1" applyBorder="1" applyAlignment="1" applyProtection="1">
      <alignment horizontal="right" vertical="center" wrapText="1"/>
    </xf>
    <xf numFmtId="0" fontId="7" fillId="3" borderId="8" xfId="0" applyFont="1" applyFill="1" applyBorder="1" applyAlignment="1" applyProtection="1">
      <alignment horizontal="center" vertical="center" wrapText="1"/>
      <protection locked="0" hidden="1"/>
    </xf>
    <xf numFmtId="0" fontId="10" fillId="0" borderId="0" xfId="0" applyFont="1" applyFill="1" applyBorder="1" applyAlignment="1" applyProtection="1">
      <alignment horizontal="right" vertical="center" wrapText="1"/>
      <protection hidden="1"/>
    </xf>
    <xf numFmtId="164" fontId="5" fillId="0" borderId="0" xfId="0" applyNumberFormat="1" applyFont="1" applyFill="1" applyBorder="1" applyAlignment="1" applyProtection="1">
      <alignment horizontal="right" vertical="center" wrapText="1"/>
    </xf>
    <xf numFmtId="0" fontId="7" fillId="3" borderId="7" xfId="0" applyFont="1" applyFill="1" applyBorder="1" applyAlignment="1" applyProtection="1">
      <alignment vertical="center" wrapText="1"/>
      <protection locked="0"/>
    </xf>
    <xf numFmtId="4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164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7" fillId="0" borderId="14" xfId="14" applyNumberFormat="1" applyFont="1" applyFill="1" applyBorder="1" applyAlignment="1" applyProtection="1">
      <alignment horizontal="right" vertical="center" wrapText="1"/>
      <protection locked="0" hidden="1"/>
    </xf>
    <xf numFmtId="4" fontId="7" fillId="0" borderId="14" xfId="0" applyNumberFormat="1" applyFont="1" applyFill="1" applyBorder="1" applyAlignment="1" applyProtection="1">
      <alignment horizontal="right" vertical="center" wrapText="1"/>
      <protection locked="0" hidden="1"/>
    </xf>
    <xf numFmtId="0" fontId="5" fillId="0" borderId="0" xfId="0" applyFont="1" applyFill="1" applyAlignment="1" applyProtection="1">
      <alignment horizontal="center" vertical="center" wrapText="1"/>
      <protection hidden="1"/>
    </xf>
    <xf numFmtId="2" fontId="7" fillId="0" borderId="14" xfId="15" applyNumberFormat="1" applyFont="1" applyFill="1" applyBorder="1" applyAlignment="1" applyProtection="1">
      <alignment horizontal="right" vertical="center"/>
      <protection locked="0"/>
    </xf>
    <xf numFmtId="2" fontId="7" fillId="0" borderId="14" xfId="18" applyNumberFormat="1" applyFont="1" applyFill="1" applyBorder="1" applyAlignment="1" applyProtection="1">
      <alignment horizontal="right" vertical="center"/>
      <protection locked="0"/>
    </xf>
    <xf numFmtId="1" fontId="7" fillId="2" borderId="14" xfId="0" applyNumberFormat="1" applyFont="1" applyFill="1" applyBorder="1" applyAlignment="1" applyProtection="1">
      <alignment horizontal="right" vertical="top" wrapText="1"/>
      <protection hidden="1"/>
    </xf>
    <xf numFmtId="1" fontId="5" fillId="2" borderId="14" xfId="0" applyNumberFormat="1" applyFont="1" applyFill="1" applyBorder="1" applyAlignment="1" applyProtection="1">
      <alignment horizontal="right" vertical="top" wrapText="1"/>
      <protection hidden="1"/>
    </xf>
    <xf numFmtId="0" fontId="5" fillId="2" borderId="14" xfId="0" applyFont="1" applyFill="1" applyBorder="1" applyAlignment="1" applyProtection="1">
      <alignment vertical="top" wrapText="1"/>
      <protection hidden="1"/>
    </xf>
    <xf numFmtId="1" fontId="7" fillId="2" borderId="14" xfId="0" applyNumberFormat="1" applyFont="1" applyFill="1" applyBorder="1" applyAlignment="1" applyProtection="1">
      <alignment horizontal="center" vertical="top" wrapText="1"/>
      <protection hidden="1"/>
    </xf>
    <xf numFmtId="0" fontId="7" fillId="2" borderId="14" xfId="0" applyFont="1" applyFill="1" applyBorder="1" applyAlignment="1" applyProtection="1">
      <alignment horizontal="center" vertical="top" wrapText="1"/>
      <protection hidden="1"/>
    </xf>
    <xf numFmtId="4" fontId="7" fillId="0" borderId="14" xfId="0" applyNumberFormat="1" applyFont="1" applyFill="1" applyBorder="1" applyAlignment="1" applyProtection="1">
      <alignment horizontal="right" vertical="top" wrapText="1"/>
      <protection hidden="1"/>
    </xf>
    <xf numFmtId="166" fontId="7" fillId="2" borderId="14" xfId="0" applyNumberFormat="1" applyFont="1" applyFill="1" applyBorder="1" applyAlignment="1" applyProtection="1">
      <alignment horizontal="right" vertical="top" wrapText="1"/>
      <protection hidden="1"/>
    </xf>
    <xf numFmtId="1" fontId="7" fillId="2" borderId="14" xfId="0" applyNumberFormat="1" applyFont="1" applyFill="1" applyBorder="1" applyAlignment="1" applyProtection="1">
      <alignment horizontal="left" vertical="top" wrapText="1"/>
      <protection hidden="1"/>
    </xf>
    <xf numFmtId="4" fontId="7" fillId="2" borderId="14" xfId="0" applyNumberFormat="1" applyFont="1" applyFill="1" applyBorder="1" applyAlignment="1" applyProtection="1">
      <alignment horizontal="center" vertical="top" wrapText="1"/>
      <protection hidden="1"/>
    </xf>
    <xf numFmtId="166" fontId="7" fillId="0" borderId="14" xfId="0" applyNumberFormat="1" applyFont="1" applyFill="1" applyBorder="1" applyAlignment="1" applyProtection="1">
      <alignment horizontal="right" vertical="top" wrapText="1"/>
      <protection locked="0"/>
    </xf>
    <xf numFmtId="4" fontId="7" fillId="2" borderId="14" xfId="0" applyNumberFormat="1" applyFont="1" applyFill="1" applyBorder="1" applyAlignment="1" applyProtection="1">
      <alignment vertical="top" wrapText="1"/>
      <protection hidden="1"/>
    </xf>
    <xf numFmtId="166" fontId="7" fillId="0" borderId="14" xfId="0" applyNumberFormat="1" applyFont="1" applyFill="1" applyBorder="1" applyAlignment="1" applyProtection="1">
      <alignment horizontal="right" vertical="top" wrapText="1"/>
      <protection hidden="1"/>
    </xf>
    <xf numFmtId="1" fontId="5" fillId="0" borderId="14" xfId="0" applyNumberFormat="1" applyFont="1" applyFill="1" applyBorder="1" applyAlignment="1" applyProtection="1">
      <alignment horizontal="right" vertical="top" wrapText="1"/>
      <protection hidden="1"/>
    </xf>
    <xf numFmtId="0" fontId="5" fillId="0" borderId="14" xfId="0" applyFont="1" applyFill="1" applyBorder="1" applyAlignment="1" applyProtection="1">
      <alignment vertical="top" wrapText="1"/>
      <protection hidden="1"/>
    </xf>
    <xf numFmtId="0" fontId="7" fillId="0" borderId="14" xfId="0" applyFont="1" applyFill="1" applyBorder="1" applyAlignment="1" applyProtection="1">
      <alignment horizontal="center" vertical="top" wrapText="1"/>
      <protection hidden="1"/>
    </xf>
    <xf numFmtId="4" fontId="7" fillId="0" borderId="14" xfId="0" applyNumberFormat="1" applyFont="1" applyFill="1" applyBorder="1" applyAlignment="1" applyProtection="1">
      <alignment vertical="top" wrapText="1"/>
      <protection hidden="1"/>
    </xf>
    <xf numFmtId="1" fontId="7" fillId="0" borderId="14" xfId="0" applyNumberFormat="1" applyFont="1" applyFill="1" applyBorder="1" applyAlignment="1" applyProtection="1">
      <alignment horizontal="right" vertical="top" wrapText="1"/>
      <protection hidden="1"/>
    </xf>
    <xf numFmtId="1" fontId="7" fillId="0" borderId="14" xfId="0" applyNumberFormat="1" applyFont="1" applyFill="1" applyBorder="1" applyAlignment="1" applyProtection="1">
      <alignment horizontal="left" vertical="top" wrapText="1"/>
      <protection hidden="1"/>
    </xf>
    <xf numFmtId="0" fontId="5" fillId="0" borderId="14" xfId="0" applyFont="1" applyFill="1" applyBorder="1" applyAlignment="1" applyProtection="1">
      <alignment horizontal="justify" vertical="center"/>
      <protection hidden="1"/>
    </xf>
    <xf numFmtId="0" fontId="6" fillId="0" borderId="14" xfId="0" applyFont="1" applyBorder="1" applyAlignment="1" applyProtection="1">
      <alignment vertical="center" wrapText="1"/>
      <protection hidden="1"/>
    </xf>
    <xf numFmtId="2" fontId="7" fillId="0" borderId="14" xfId="4" applyNumberFormat="1" applyFont="1" applyFill="1" applyBorder="1" applyAlignment="1" applyProtection="1">
      <alignment horizontal="right" vertical="center"/>
      <protection locked="0"/>
    </xf>
    <xf numFmtId="1" fontId="7" fillId="0" borderId="14" xfId="0" applyNumberFormat="1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justify" vertical="top" wrapText="1"/>
      <protection hidden="1"/>
    </xf>
    <xf numFmtId="0" fontId="7" fillId="0" borderId="14" xfId="0" applyFont="1" applyFill="1" applyBorder="1" applyAlignment="1" applyProtection="1">
      <alignment vertical="center" wrapText="1"/>
      <protection hidden="1"/>
    </xf>
    <xf numFmtId="2" fontId="7" fillId="2" borderId="14" xfId="0" applyNumberFormat="1" applyFont="1" applyFill="1" applyBorder="1" applyAlignment="1" applyProtection="1">
      <alignment horizontal="center" vertical="top" wrapText="1"/>
      <protection hidden="1"/>
    </xf>
    <xf numFmtId="2" fontId="7" fillId="0" borderId="14" xfId="0" applyNumberFormat="1" applyFont="1" applyFill="1" applyBorder="1" applyAlignment="1" applyProtection="1">
      <alignment horizontal="center" vertical="top" wrapText="1"/>
      <protection hidden="1"/>
    </xf>
    <xf numFmtId="2" fontId="7" fillId="3" borderId="14" xfId="14" applyNumberFormat="1" applyFont="1" applyFill="1" applyBorder="1" applyAlignment="1" applyProtection="1">
      <alignment horizontal="right" vertical="center" wrapText="1"/>
      <protection locked="0" hidden="1"/>
    </xf>
    <xf numFmtId="4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hidden="1"/>
    </xf>
    <xf numFmtId="2" fontId="7" fillId="0" borderId="14" xfId="15" applyNumberFormat="1" applyFont="1" applyFill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 applyProtection="1">
      <alignment horizontal="center" vertical="center"/>
      <protection hidden="1"/>
    </xf>
    <xf numFmtId="0" fontId="7" fillId="0" borderId="14" xfId="16" applyFont="1" applyFill="1" applyBorder="1" applyAlignment="1" applyProtection="1">
      <alignment vertical="center" wrapText="1"/>
      <protection hidden="1"/>
    </xf>
    <xf numFmtId="2" fontId="7" fillId="0" borderId="14" xfId="16" applyNumberFormat="1" applyFont="1" applyFill="1" applyBorder="1" applyAlignment="1" applyProtection="1">
      <alignment horizontal="center" vertical="center"/>
      <protection hidden="1"/>
    </xf>
    <xf numFmtId="0" fontId="7" fillId="0" borderId="14" xfId="17" applyFont="1" applyFill="1" applyBorder="1" applyAlignment="1" applyProtection="1">
      <alignment horizontal="center" vertical="center"/>
      <protection hidden="1"/>
    </xf>
    <xf numFmtId="0" fontId="7" fillId="0" borderId="14" xfId="16" applyFont="1" applyFill="1" applyBorder="1" applyAlignment="1" applyProtection="1">
      <alignment vertical="center"/>
      <protection hidden="1"/>
    </xf>
    <xf numFmtId="0" fontId="7" fillId="0" borderId="14" xfId="16" applyFont="1" applyFill="1" applyBorder="1" applyAlignment="1" applyProtection="1">
      <alignment horizontal="left" vertical="center"/>
      <protection hidden="1"/>
    </xf>
    <xf numFmtId="2" fontId="7" fillId="0" borderId="14" xfId="16" applyNumberFormat="1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left" vertical="top" wrapText="1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26" fillId="0" borderId="14" xfId="0" applyFont="1" applyBorder="1" applyAlignment="1" applyProtection="1">
      <alignment vertical="center"/>
      <protection hidden="1"/>
    </xf>
    <xf numFmtId="2" fontId="7" fillId="0" borderId="14" xfId="18" applyNumberFormat="1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left" vertical="center" wrapText="1"/>
      <protection hidden="1"/>
    </xf>
    <xf numFmtId="2" fontId="7" fillId="0" borderId="14" xfId="4" applyNumberFormat="1" applyFont="1" applyFill="1" applyBorder="1" applyAlignment="1" applyProtection="1">
      <alignment horizontal="center" vertical="center"/>
      <protection hidden="1"/>
    </xf>
    <xf numFmtId="2" fontId="7" fillId="0" borderId="14" xfId="18" applyNumberFormat="1" applyFont="1" applyFill="1" applyBorder="1" applyAlignment="1" applyProtection="1">
      <alignment horizontal="center" vertical="center" wrapText="1"/>
      <protection hidden="1"/>
    </xf>
    <xf numFmtId="1" fontId="7" fillId="0" borderId="17" xfId="0" applyNumberFormat="1" applyFont="1" applyFill="1" applyBorder="1" applyAlignment="1" applyProtection="1">
      <alignment horizontal="left" vertical="center" wrapText="1"/>
      <protection hidden="1"/>
    </xf>
    <xf numFmtId="0" fontId="7" fillId="0" borderId="14" xfId="0" applyFont="1" applyBorder="1" applyAlignment="1" applyProtection="1">
      <alignment horizontal="left" vertical="top" wrapText="1"/>
      <protection hidden="1"/>
    </xf>
    <xf numFmtId="0" fontId="26" fillId="0" borderId="14" xfId="0" applyFont="1" applyBorder="1" applyAlignment="1" applyProtection="1">
      <alignment vertical="center" wrapText="1"/>
      <protection hidden="1"/>
    </xf>
    <xf numFmtId="0" fontId="26" fillId="0" borderId="14" xfId="0" applyFont="1" applyBorder="1" applyAlignment="1" applyProtection="1">
      <alignment vertical="top" wrapText="1"/>
      <protection hidden="1"/>
    </xf>
    <xf numFmtId="0" fontId="26" fillId="0" borderId="0" xfId="0" applyFont="1" applyAlignment="1" applyProtection="1">
      <alignment vertical="center"/>
      <protection hidden="1"/>
    </xf>
    <xf numFmtId="2" fontId="7" fillId="0" borderId="14" xfId="18" applyNumberFormat="1" applyFont="1" applyFill="1" applyBorder="1" applyAlignment="1" applyProtection="1">
      <alignment horizontal="right" vertical="center"/>
      <protection hidden="1"/>
    </xf>
    <xf numFmtId="0" fontId="7" fillId="0" borderId="14" xfId="0" applyFont="1" applyFill="1" applyBorder="1" applyAlignment="1" applyProtection="1">
      <alignment horizontal="right" vertical="center"/>
      <protection locked="0"/>
    </xf>
    <xf numFmtId="2" fontId="7" fillId="0" borderId="14" xfId="18" applyNumberFormat="1" applyFont="1" applyFill="1" applyBorder="1" applyAlignment="1" applyProtection="1">
      <alignment horizontal="right" vertical="center" wrapText="1"/>
      <protection locked="0"/>
    </xf>
    <xf numFmtId="2" fontId="7" fillId="0" borderId="14" xfId="16" applyNumberFormat="1" applyFont="1" applyFill="1" applyBorder="1" applyAlignment="1" applyProtection="1">
      <alignment horizontal="right" vertical="center"/>
      <protection locked="0"/>
    </xf>
    <xf numFmtId="2" fontId="7" fillId="0" borderId="14" xfId="14" applyNumberFormat="1" applyFont="1" applyFill="1" applyBorder="1" applyAlignment="1" applyProtection="1">
      <alignment horizontal="right" vertical="center" wrapText="1"/>
      <protection hidden="1"/>
    </xf>
    <xf numFmtId="2" fontId="7" fillId="0" borderId="14" xfId="14" applyNumberFormat="1" applyFont="1" applyFill="1" applyBorder="1" applyAlignment="1" applyProtection="1">
      <alignment horizontal="right" vertical="center" wrapText="1"/>
      <protection locked="0"/>
    </xf>
    <xf numFmtId="4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9" xfId="0" applyFont="1" applyFill="1" applyBorder="1" applyAlignment="1" applyProtection="1">
      <alignment horizontal="justify" vertical="center" wrapText="1"/>
      <protection hidden="1"/>
    </xf>
    <xf numFmtId="0" fontId="28" fillId="0" borderId="9" xfId="0" applyNumberFormat="1" applyFont="1" applyFill="1" applyBorder="1" applyAlignment="1" applyProtection="1">
      <alignment horizontal="right" vertical="center" wrapText="1"/>
      <protection hidden="1"/>
    </xf>
    <xf numFmtId="1" fontId="7" fillId="2" borderId="14" xfId="0" applyNumberFormat="1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vertical="center" wrapText="1"/>
    </xf>
    <xf numFmtId="166" fontId="6" fillId="0" borderId="0" xfId="0" applyNumberFormat="1" applyFont="1" applyAlignment="1" applyProtection="1">
      <alignment vertical="center" wrapText="1"/>
      <protection hidden="1"/>
    </xf>
    <xf numFmtId="1" fontId="7" fillId="0" borderId="14" xfId="0" applyNumberFormat="1" applyFont="1" applyFill="1" applyBorder="1" applyAlignment="1" applyProtection="1">
      <alignment horizontal="center" vertical="center" wrapText="1"/>
    </xf>
    <xf numFmtId="4" fontId="7" fillId="0" borderId="14" xfId="0" applyNumberFormat="1" applyFont="1" applyFill="1" applyBorder="1" applyAlignment="1" applyProtection="1">
      <alignment vertical="center" wrapText="1"/>
    </xf>
    <xf numFmtId="4" fontId="6" fillId="0" borderId="0" xfId="0" applyNumberFormat="1" applyFont="1" applyAlignment="1" applyProtection="1">
      <alignment vertical="center" wrapText="1"/>
      <protection hidden="1"/>
    </xf>
    <xf numFmtId="2" fontId="7" fillId="0" borderId="14" xfId="15" applyNumberFormat="1" applyFont="1" applyFill="1" applyBorder="1" applyAlignment="1" applyProtection="1">
      <alignment horizontal="right" vertical="center"/>
      <protection hidden="1"/>
    </xf>
    <xf numFmtId="2" fontId="7" fillId="3" borderId="14" xfId="14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Alignment="1" applyProtection="1">
      <alignment vertical="center" wrapText="1"/>
      <protection hidden="1"/>
    </xf>
    <xf numFmtId="0" fontId="7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Fill="1" applyBorder="1" applyAlignment="1" applyProtection="1">
      <alignment horizontal="right" vertical="center" wrapText="1"/>
      <protection hidden="1"/>
    </xf>
    <xf numFmtId="0" fontId="12" fillId="0" borderId="7" xfId="0" applyFont="1" applyFill="1" applyBorder="1" applyAlignment="1" applyProtection="1">
      <alignment horizontal="right" vertical="center" wrapText="1"/>
      <protection hidden="1"/>
    </xf>
    <xf numFmtId="0" fontId="12" fillId="3" borderId="0" xfId="0" applyFont="1" applyFill="1" applyBorder="1" applyAlignment="1" applyProtection="1">
      <alignment horizontal="left" vertical="center" wrapText="1"/>
      <protection locked="0"/>
    </xf>
    <xf numFmtId="0" fontId="12" fillId="3" borderId="7" xfId="0" applyFont="1" applyFill="1" applyBorder="1" applyAlignment="1" applyProtection="1">
      <alignment horizontal="left" vertical="center" wrapText="1"/>
      <protection locked="0"/>
    </xf>
    <xf numFmtId="4" fontId="5" fillId="0" borderId="16" xfId="0" applyNumberFormat="1" applyFont="1" applyFill="1" applyBorder="1" applyAlignment="1" applyProtection="1">
      <alignment horizontal="center" vertical="center" wrapText="1"/>
      <protection hidden="1"/>
    </xf>
    <xf numFmtId="2" fontId="29" fillId="0" borderId="9" xfId="0" applyNumberFormat="1" applyFont="1" applyFill="1" applyBorder="1" applyAlignment="1" applyProtection="1">
      <alignment horizontal="center" vertical="center" wrapText="1"/>
      <protection hidden="1"/>
    </xf>
    <xf numFmtId="4" fontId="29" fillId="0" borderId="9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16" xfId="0" applyNumberFormat="1" applyFont="1" applyFill="1" applyBorder="1" applyAlignment="1" applyProtection="1">
      <alignment horizontal="center" vertical="center" wrapText="1"/>
      <protection hidden="1"/>
    </xf>
    <xf numFmtId="166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2" fontId="7" fillId="3" borderId="14" xfId="14" applyNumberFormat="1" applyFont="1" applyFill="1" applyBorder="1" applyAlignment="1" applyProtection="1">
      <alignment horizontal="right" vertical="center" wrapText="1"/>
      <protection locked="0"/>
    </xf>
    <xf numFmtId="2" fontId="6" fillId="0" borderId="0" xfId="0" applyNumberFormat="1" applyFont="1" applyAlignment="1" applyProtection="1">
      <alignment vertical="center" wrapText="1"/>
      <protection hidden="1"/>
    </xf>
    <xf numFmtId="166" fontId="11" fillId="3" borderId="0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14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0" xfId="0" applyNumberFormat="1" applyFont="1" applyFill="1" applyAlignment="1" applyProtection="1">
      <alignment vertical="center" wrapText="1"/>
      <protection locked="0"/>
    </xf>
    <xf numFmtId="0" fontId="5" fillId="0" borderId="6" xfId="0" applyFont="1" applyFill="1" applyBorder="1" applyAlignment="1" applyProtection="1">
      <alignment horizontal="right" vertical="center" wrapText="1"/>
      <protection hidden="1"/>
    </xf>
    <xf numFmtId="0" fontId="5" fillId="3" borderId="6" xfId="0" applyFont="1" applyFill="1" applyBorder="1" applyAlignment="1" applyProtection="1">
      <alignment horizontal="right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12" fillId="3" borderId="0" xfId="0" applyFont="1" applyFill="1" applyBorder="1" applyAlignment="1" applyProtection="1">
      <alignment horizontal="left" vertical="center" wrapText="1"/>
      <protection locked="0"/>
    </xf>
    <xf numFmtId="0" fontId="12" fillId="3" borderId="7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Fill="1" applyBorder="1" applyAlignment="1" applyProtection="1">
      <alignment horizontal="center" vertical="center" wrapText="1"/>
      <protection hidden="1"/>
    </xf>
    <xf numFmtId="2" fontId="5" fillId="0" borderId="14" xfId="0" applyNumberFormat="1" applyFont="1" applyFill="1" applyBorder="1" applyAlignment="1" applyProtection="1">
      <alignment horizontal="center" vertical="center" wrapText="1"/>
      <protection hidden="1"/>
    </xf>
    <xf numFmtId="2" fontId="5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14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 applyProtection="1">
      <alignment horizontal="right" vertical="center" wrapText="1"/>
      <protection hidden="1"/>
    </xf>
    <xf numFmtId="0" fontId="12" fillId="0" borderId="1" xfId="0" applyFont="1" applyFill="1" applyBorder="1" applyAlignment="1" applyProtection="1">
      <alignment horizontal="right" vertical="center" wrapText="1"/>
    </xf>
    <xf numFmtId="0" fontId="13" fillId="0" borderId="1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19" fillId="4" borderId="5" xfId="11" applyFont="1" applyFill="1" applyBorder="1" applyAlignment="1">
      <alignment horizontal="center" vertical="center"/>
    </xf>
    <xf numFmtId="0" fontId="18" fillId="0" borderId="0" xfId="11" applyFont="1" applyBorder="1" applyAlignment="1">
      <alignment horizontal="justify" vertical="center"/>
    </xf>
    <xf numFmtId="0" fontId="18" fillId="0" borderId="4" xfId="11" applyFont="1" applyBorder="1" applyAlignment="1">
      <alignment horizontal="justify" vertical="center" wrapText="1"/>
    </xf>
    <xf numFmtId="0" fontId="18" fillId="0" borderId="0" xfId="11" applyFont="1" applyBorder="1" applyAlignment="1">
      <alignment horizontal="justify" vertical="center" wrapText="1"/>
    </xf>
    <xf numFmtId="0" fontId="18" fillId="0" borderId="5" xfId="11" applyFont="1" applyBorder="1" applyAlignment="1">
      <alignment horizontal="justify" vertical="center" wrapText="1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/>
      <protection hidden="1"/>
    </xf>
  </cellXfs>
  <cellStyles count="19">
    <cellStyle name="Cancel" xfId="17"/>
    <cellStyle name="Moeda" xfId="14" builtinId="4"/>
    <cellStyle name="Moeda 2" xfId="1"/>
    <cellStyle name="Moeda 3" xfId="2"/>
    <cellStyle name="Normal" xfId="0" builtinId="0"/>
    <cellStyle name="Normal 10" xfId="16"/>
    <cellStyle name="Normal 2" xfId="3"/>
    <cellStyle name="Normal 2 2" xfId="4"/>
    <cellStyle name="Normal 3" xfId="5"/>
    <cellStyle name="Normal 3 2" xfId="11"/>
    <cellStyle name="Normal 5 2" xfId="6"/>
    <cellStyle name="Porcentagem" xfId="10" builtinId="5"/>
    <cellStyle name="Porcentagem 2" xfId="12"/>
    <cellStyle name="TableStyleLight1" xfId="13"/>
    <cellStyle name="Vírgula" xfId="15" builtinId="3"/>
    <cellStyle name="Vírgula 2" xfId="7"/>
    <cellStyle name="Vírgula 3" xfId="8"/>
    <cellStyle name="Vírgula 4" xfId="9"/>
    <cellStyle name="Vírgula 5" xfId="18"/>
  </cellStyles>
  <dxfs count="787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485775</xdr:colOff>
      <xdr:row>126</xdr:row>
      <xdr:rowOff>0</xdr:rowOff>
    </xdr:from>
    <xdr:ext cx="439549" cy="399372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16871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126</xdr:row>
      <xdr:rowOff>0</xdr:rowOff>
    </xdr:from>
    <xdr:ext cx="439549" cy="408897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16871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126</xdr:row>
      <xdr:rowOff>0</xdr:rowOff>
    </xdr:from>
    <xdr:ext cx="439549" cy="408897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16871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126</xdr:row>
      <xdr:rowOff>0</xdr:rowOff>
    </xdr:from>
    <xdr:ext cx="439549" cy="408897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16871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126</xdr:row>
      <xdr:rowOff>0</xdr:rowOff>
    </xdr:from>
    <xdr:ext cx="439549" cy="408897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16871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126</xdr:row>
      <xdr:rowOff>0</xdr:rowOff>
    </xdr:from>
    <xdr:ext cx="439549" cy="408897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16871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126</xdr:row>
      <xdr:rowOff>0</xdr:rowOff>
    </xdr:from>
    <xdr:ext cx="439549" cy="408897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16871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126</xdr:row>
      <xdr:rowOff>0</xdr:rowOff>
    </xdr:from>
    <xdr:ext cx="439549" cy="399372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16871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126</xdr:row>
      <xdr:rowOff>0</xdr:rowOff>
    </xdr:from>
    <xdr:ext cx="439549" cy="399372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16871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126</xdr:row>
      <xdr:rowOff>0</xdr:rowOff>
    </xdr:from>
    <xdr:ext cx="439549" cy="408897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16871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126</xdr:row>
      <xdr:rowOff>0</xdr:rowOff>
    </xdr:from>
    <xdr:ext cx="439549" cy="408897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16871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126</xdr:row>
      <xdr:rowOff>0</xdr:rowOff>
    </xdr:from>
    <xdr:ext cx="439549" cy="408897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16871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126</xdr:row>
      <xdr:rowOff>0</xdr:rowOff>
    </xdr:from>
    <xdr:ext cx="439549" cy="408897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16871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126</xdr:row>
      <xdr:rowOff>0</xdr:rowOff>
    </xdr:from>
    <xdr:ext cx="439549" cy="399372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16871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126</xdr:row>
      <xdr:rowOff>0</xdr:rowOff>
    </xdr:from>
    <xdr:ext cx="439549" cy="408897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16871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126</xdr:row>
      <xdr:rowOff>0</xdr:rowOff>
    </xdr:from>
    <xdr:ext cx="439549" cy="408897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16871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126</xdr:row>
      <xdr:rowOff>0</xdr:rowOff>
    </xdr:from>
    <xdr:ext cx="439549" cy="408897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16871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126</xdr:row>
      <xdr:rowOff>0</xdr:rowOff>
    </xdr:from>
    <xdr:ext cx="439549" cy="408897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16871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126</xdr:row>
      <xdr:rowOff>0</xdr:rowOff>
    </xdr:from>
    <xdr:ext cx="439549" cy="408897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16871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126</xdr:row>
      <xdr:rowOff>0</xdr:rowOff>
    </xdr:from>
    <xdr:ext cx="439549" cy="408897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16871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126</xdr:row>
      <xdr:rowOff>0</xdr:rowOff>
    </xdr:from>
    <xdr:ext cx="439549" cy="399372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16871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126</xdr:row>
      <xdr:rowOff>0</xdr:rowOff>
    </xdr:from>
    <xdr:ext cx="439549" cy="399372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16871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126</xdr:row>
      <xdr:rowOff>0</xdr:rowOff>
    </xdr:from>
    <xdr:ext cx="439549" cy="399372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16871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126</xdr:row>
      <xdr:rowOff>0</xdr:rowOff>
    </xdr:from>
    <xdr:ext cx="439549" cy="408897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16871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126</xdr:row>
      <xdr:rowOff>0</xdr:rowOff>
    </xdr:from>
    <xdr:ext cx="439549" cy="408897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16871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126</xdr:row>
      <xdr:rowOff>0</xdr:rowOff>
    </xdr:from>
    <xdr:ext cx="439549" cy="408897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16871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126</xdr:row>
      <xdr:rowOff>0</xdr:rowOff>
    </xdr:from>
    <xdr:ext cx="439549" cy="408897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16871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126</xdr:row>
      <xdr:rowOff>0</xdr:rowOff>
    </xdr:from>
    <xdr:ext cx="439549" cy="408897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16871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126</xdr:row>
      <xdr:rowOff>0</xdr:rowOff>
    </xdr:from>
    <xdr:ext cx="439549" cy="408897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16871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126</xdr:row>
      <xdr:rowOff>0</xdr:rowOff>
    </xdr:from>
    <xdr:ext cx="439549" cy="399372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16871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126</xdr:row>
      <xdr:rowOff>0</xdr:rowOff>
    </xdr:from>
    <xdr:ext cx="439549" cy="399372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16871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126</xdr:row>
      <xdr:rowOff>0</xdr:rowOff>
    </xdr:from>
    <xdr:ext cx="439549" cy="408897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16871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126</xdr:row>
      <xdr:rowOff>0</xdr:rowOff>
    </xdr:from>
    <xdr:ext cx="439549" cy="408897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16871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126</xdr:row>
      <xdr:rowOff>0</xdr:rowOff>
    </xdr:from>
    <xdr:ext cx="439549" cy="408897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16871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126</xdr:row>
      <xdr:rowOff>0</xdr:rowOff>
    </xdr:from>
    <xdr:ext cx="439549" cy="408897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16871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126</xdr:row>
      <xdr:rowOff>0</xdr:rowOff>
    </xdr:from>
    <xdr:ext cx="439549" cy="399372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16871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126</xdr:row>
      <xdr:rowOff>0</xdr:rowOff>
    </xdr:from>
    <xdr:ext cx="439549" cy="408897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16871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126</xdr:row>
      <xdr:rowOff>0</xdr:rowOff>
    </xdr:from>
    <xdr:ext cx="439549" cy="408897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16871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126</xdr:row>
      <xdr:rowOff>0</xdr:rowOff>
    </xdr:from>
    <xdr:ext cx="439549" cy="408897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16871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126</xdr:row>
      <xdr:rowOff>0</xdr:rowOff>
    </xdr:from>
    <xdr:ext cx="439549" cy="408897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16871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190</xdr:row>
      <xdr:rowOff>0</xdr:rowOff>
    </xdr:from>
    <xdr:ext cx="439549" cy="399372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7031083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190</xdr:row>
      <xdr:rowOff>0</xdr:rowOff>
    </xdr:from>
    <xdr:ext cx="439549" cy="408897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7031083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190</xdr:row>
      <xdr:rowOff>0</xdr:rowOff>
    </xdr:from>
    <xdr:ext cx="439549" cy="408897"/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7031083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190</xdr:row>
      <xdr:rowOff>0</xdr:rowOff>
    </xdr:from>
    <xdr:ext cx="439549" cy="408897"/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7031083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190</xdr:row>
      <xdr:rowOff>0</xdr:rowOff>
    </xdr:from>
    <xdr:ext cx="439549" cy="408897"/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7031083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190</xdr:row>
      <xdr:rowOff>0</xdr:rowOff>
    </xdr:from>
    <xdr:ext cx="439549" cy="408897"/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7031083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190</xdr:row>
      <xdr:rowOff>0</xdr:rowOff>
    </xdr:from>
    <xdr:ext cx="439549" cy="408897"/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7031083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190</xdr:row>
      <xdr:rowOff>0</xdr:rowOff>
    </xdr:from>
    <xdr:ext cx="439549" cy="399372"/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7031083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190</xdr:row>
      <xdr:rowOff>0</xdr:rowOff>
    </xdr:from>
    <xdr:ext cx="439549" cy="399372"/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7031083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190</xdr:row>
      <xdr:rowOff>0</xdr:rowOff>
    </xdr:from>
    <xdr:ext cx="439549" cy="408897"/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7031083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190</xdr:row>
      <xdr:rowOff>0</xdr:rowOff>
    </xdr:from>
    <xdr:ext cx="439549" cy="408897"/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7031083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190</xdr:row>
      <xdr:rowOff>0</xdr:rowOff>
    </xdr:from>
    <xdr:ext cx="439549" cy="408897"/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7031083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190</xdr:row>
      <xdr:rowOff>0</xdr:rowOff>
    </xdr:from>
    <xdr:ext cx="439549" cy="408897"/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7031083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190</xdr:row>
      <xdr:rowOff>0</xdr:rowOff>
    </xdr:from>
    <xdr:ext cx="439549" cy="399372"/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7031083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190</xdr:row>
      <xdr:rowOff>0</xdr:rowOff>
    </xdr:from>
    <xdr:ext cx="439549" cy="408897"/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7031083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190</xdr:row>
      <xdr:rowOff>0</xdr:rowOff>
    </xdr:from>
    <xdr:ext cx="439549" cy="408897"/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7031083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190</xdr:row>
      <xdr:rowOff>0</xdr:rowOff>
    </xdr:from>
    <xdr:ext cx="439549" cy="408897"/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7031083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190</xdr:row>
      <xdr:rowOff>0</xdr:rowOff>
    </xdr:from>
    <xdr:ext cx="439549" cy="408897"/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7031083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190</xdr:row>
      <xdr:rowOff>0</xdr:rowOff>
    </xdr:from>
    <xdr:ext cx="439549" cy="408897"/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7031083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190</xdr:row>
      <xdr:rowOff>0</xdr:rowOff>
    </xdr:from>
    <xdr:ext cx="439549" cy="408897"/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7031083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190</xdr:row>
      <xdr:rowOff>0</xdr:rowOff>
    </xdr:from>
    <xdr:ext cx="439549" cy="399372"/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7031083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190</xdr:row>
      <xdr:rowOff>0</xdr:rowOff>
    </xdr:from>
    <xdr:ext cx="439549" cy="399372"/>
    <xdr:sp macro="" textlink="">
      <xdr:nvSpPr>
        <xdr:cNvPr id="63" name="AutoShape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7031083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190</xdr:row>
      <xdr:rowOff>0</xdr:rowOff>
    </xdr:from>
    <xdr:ext cx="439549" cy="399372"/>
    <xdr:sp macro="" textlink="">
      <xdr:nvSpPr>
        <xdr:cNvPr id="64" name="AutoShape 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7031083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190</xdr:row>
      <xdr:rowOff>0</xdr:rowOff>
    </xdr:from>
    <xdr:ext cx="439549" cy="408897"/>
    <xdr:sp macro="" textlink="">
      <xdr:nvSpPr>
        <xdr:cNvPr id="65" name="AutoShape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7031083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190</xdr:row>
      <xdr:rowOff>0</xdr:rowOff>
    </xdr:from>
    <xdr:ext cx="439549" cy="408897"/>
    <xdr:sp macro="" textlink="">
      <xdr:nvSpPr>
        <xdr:cNvPr id="66" name="AutoShape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7031083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190</xdr:row>
      <xdr:rowOff>0</xdr:rowOff>
    </xdr:from>
    <xdr:ext cx="439549" cy="408897"/>
    <xdr:sp macro="" textlink="">
      <xdr:nvSpPr>
        <xdr:cNvPr id="67" name="AutoShape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7031083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190</xdr:row>
      <xdr:rowOff>0</xdr:rowOff>
    </xdr:from>
    <xdr:ext cx="439549" cy="408897"/>
    <xdr:sp macro="" textlink="">
      <xdr:nvSpPr>
        <xdr:cNvPr id="68" name="AutoShape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7031083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190</xdr:row>
      <xdr:rowOff>0</xdr:rowOff>
    </xdr:from>
    <xdr:ext cx="439549" cy="408897"/>
    <xdr:sp macro="" textlink="">
      <xdr:nvSpPr>
        <xdr:cNvPr id="69" name="AutoShape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7031083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190</xdr:row>
      <xdr:rowOff>0</xdr:rowOff>
    </xdr:from>
    <xdr:ext cx="439549" cy="408897"/>
    <xdr:sp macro="" textlink="">
      <xdr:nvSpPr>
        <xdr:cNvPr id="70" name="AutoShape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7031083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190</xdr:row>
      <xdr:rowOff>0</xdr:rowOff>
    </xdr:from>
    <xdr:ext cx="439549" cy="399372"/>
    <xdr:sp macro="" textlink="">
      <xdr:nvSpPr>
        <xdr:cNvPr id="71" name="AutoShape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7031083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190</xdr:row>
      <xdr:rowOff>0</xdr:rowOff>
    </xdr:from>
    <xdr:ext cx="439549" cy="399372"/>
    <xdr:sp macro="" textlink="">
      <xdr:nvSpPr>
        <xdr:cNvPr id="72" name="AutoShape 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7031083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190</xdr:row>
      <xdr:rowOff>0</xdr:rowOff>
    </xdr:from>
    <xdr:ext cx="439549" cy="408897"/>
    <xdr:sp macro="" textlink="">
      <xdr:nvSpPr>
        <xdr:cNvPr id="73" name="AutoShape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7031083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190</xdr:row>
      <xdr:rowOff>0</xdr:rowOff>
    </xdr:from>
    <xdr:ext cx="439549" cy="408897"/>
    <xdr:sp macro="" textlink="">
      <xdr:nvSpPr>
        <xdr:cNvPr id="74" name="AutoShape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7031083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190</xdr:row>
      <xdr:rowOff>0</xdr:rowOff>
    </xdr:from>
    <xdr:ext cx="439549" cy="408897"/>
    <xdr:sp macro="" textlink="">
      <xdr:nvSpPr>
        <xdr:cNvPr id="75" name="AutoShape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7031083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190</xdr:row>
      <xdr:rowOff>0</xdr:rowOff>
    </xdr:from>
    <xdr:ext cx="439549" cy="408897"/>
    <xdr:sp macro="" textlink="">
      <xdr:nvSpPr>
        <xdr:cNvPr id="76" name="AutoShape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7031083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190</xdr:row>
      <xdr:rowOff>0</xdr:rowOff>
    </xdr:from>
    <xdr:ext cx="439549" cy="399372"/>
    <xdr:sp macro="" textlink="">
      <xdr:nvSpPr>
        <xdr:cNvPr id="77" name="AutoShape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7031083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190</xdr:row>
      <xdr:rowOff>0</xdr:rowOff>
    </xdr:from>
    <xdr:ext cx="439549" cy="408897"/>
    <xdr:sp macro="" textlink="">
      <xdr:nvSpPr>
        <xdr:cNvPr id="78" name="AutoShape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7031083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190</xdr:row>
      <xdr:rowOff>0</xdr:rowOff>
    </xdr:from>
    <xdr:ext cx="439549" cy="408897"/>
    <xdr:sp macro="" textlink="">
      <xdr:nvSpPr>
        <xdr:cNvPr id="79" name="AutoShape 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7031083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190</xdr:row>
      <xdr:rowOff>0</xdr:rowOff>
    </xdr:from>
    <xdr:ext cx="439549" cy="408897"/>
    <xdr:sp macro="" textlink="">
      <xdr:nvSpPr>
        <xdr:cNvPr id="80" name="AutoShape 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7031083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190</xdr:row>
      <xdr:rowOff>0</xdr:rowOff>
    </xdr:from>
    <xdr:ext cx="439549" cy="408897"/>
    <xdr:sp macro="" textlink="">
      <xdr:nvSpPr>
        <xdr:cNvPr id="81" name="AutoShape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7031083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313"/>
  <sheetViews>
    <sheetView showGridLines="0" tabSelected="1" showRuler="0" topLeftCell="A5" zoomScale="118" zoomScaleNormal="118" zoomScaleSheetLayoutView="110" zoomScalePageLayoutView="90" workbookViewId="0">
      <selection activeCell="G5" sqref="G5"/>
    </sheetView>
  </sheetViews>
  <sheetFormatPr defaultColWidth="11.42578125" defaultRowHeight="15"/>
  <cols>
    <col min="1" max="1" width="9.7109375" style="14" customWidth="1"/>
    <col min="2" max="2" width="74.7109375" style="15" customWidth="1"/>
    <col min="3" max="3" width="9.7109375" style="16" customWidth="1"/>
    <col min="4" max="4" width="9.140625" style="17" customWidth="1"/>
    <col min="5" max="6" width="13.7109375" style="18" customWidth="1"/>
    <col min="7" max="7" width="13.28515625" style="18" customWidth="1"/>
    <col min="8" max="188" width="11.42578125" style="6" customWidth="1"/>
    <col min="189" max="189" width="56.28515625" style="6" customWidth="1"/>
    <col min="190" max="16384" width="11.42578125" style="6"/>
  </cols>
  <sheetData>
    <row r="1" spans="1:197" ht="15" customHeight="1">
      <c r="A1" s="197" t="s">
        <v>61</v>
      </c>
      <c r="B1" s="197"/>
      <c r="C1" s="197"/>
      <c r="D1" s="197"/>
      <c r="E1" s="197"/>
      <c r="F1" s="197"/>
      <c r="G1" s="197"/>
    </row>
    <row r="2" spans="1:197" ht="15" customHeight="1">
      <c r="A2" s="197"/>
      <c r="B2" s="197"/>
      <c r="C2" s="197"/>
      <c r="D2" s="197"/>
      <c r="E2" s="197"/>
      <c r="F2" s="197"/>
      <c r="G2" s="197"/>
    </row>
    <row r="3" spans="1:197" ht="13.5" customHeight="1">
      <c r="A3" s="76" t="s">
        <v>321</v>
      </c>
      <c r="B3" s="75"/>
      <c r="C3" s="100"/>
      <c r="D3" s="100"/>
      <c r="E3" s="198" t="s">
        <v>10</v>
      </c>
      <c r="F3" s="198"/>
      <c r="G3" s="7">
        <f>BDI!D21</f>
        <v>0.25</v>
      </c>
    </row>
    <row r="4" spans="1:197" ht="13.5" customHeight="1">
      <c r="A4" s="76" t="s">
        <v>322</v>
      </c>
      <c r="B4" s="75"/>
      <c r="C4" s="100"/>
      <c r="D4" s="100"/>
      <c r="E4" s="199" t="s">
        <v>305</v>
      </c>
      <c r="F4" s="199"/>
      <c r="G4" s="90">
        <v>1.1122000000000001</v>
      </c>
    </row>
    <row r="5" spans="1:197" ht="14.25" customHeight="1">
      <c r="A5" s="76" t="s">
        <v>320</v>
      </c>
      <c r="B5" s="75"/>
      <c r="C5" s="100"/>
      <c r="D5" s="100"/>
      <c r="E5" s="200" t="s">
        <v>64</v>
      </c>
      <c r="F5" s="200"/>
      <c r="G5" s="97"/>
    </row>
    <row r="6" spans="1:197" ht="14.25" customHeight="1">
      <c r="A6" s="76" t="s">
        <v>323</v>
      </c>
      <c r="B6" s="75"/>
      <c r="C6" s="100"/>
      <c r="D6" s="100"/>
      <c r="E6" s="92"/>
      <c r="F6" s="92"/>
      <c r="G6" s="93"/>
    </row>
    <row r="7" spans="1:197" ht="14.25" customHeight="1">
      <c r="A7" s="76" t="s">
        <v>325</v>
      </c>
      <c r="B7" s="75"/>
      <c r="C7" s="100"/>
      <c r="D7" s="100"/>
      <c r="E7" s="92"/>
      <c r="F7" s="92"/>
      <c r="G7" s="93"/>
    </row>
    <row r="8" spans="1:197" ht="14.25" customHeight="1">
      <c r="A8" s="76" t="s">
        <v>324</v>
      </c>
      <c r="B8" s="75"/>
      <c r="C8" s="100"/>
      <c r="D8" s="100"/>
      <c r="E8" s="92"/>
      <c r="F8" s="92"/>
      <c r="G8" s="93"/>
    </row>
    <row r="9" spans="1:197" ht="15" customHeight="1" thickBot="1">
      <c r="A9" s="201"/>
      <c r="B9" s="201"/>
      <c r="C9" s="201"/>
      <c r="D9" s="201"/>
      <c r="E9" s="201"/>
      <c r="F9" s="201"/>
      <c r="G9" s="201"/>
    </row>
    <row r="10" spans="1:197" s="9" customFormat="1" ht="15.75" customHeight="1" thickBot="1">
      <c r="A10" s="188" t="s">
        <v>12</v>
      </c>
      <c r="B10" s="188"/>
      <c r="C10" s="188"/>
      <c r="D10" s="188"/>
      <c r="E10" s="188"/>
      <c r="F10" s="188"/>
      <c r="G10" s="18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</row>
    <row r="11" spans="1:197" s="12" customFormat="1" ht="28.35" customHeight="1">
      <c r="A11" s="172" t="s">
        <v>4</v>
      </c>
      <c r="B11" s="174"/>
      <c r="C11" s="172" t="s">
        <v>5</v>
      </c>
      <c r="D11" s="189"/>
      <c r="E11" s="189"/>
      <c r="F11" s="172" t="s">
        <v>8</v>
      </c>
      <c r="G11" s="91"/>
      <c r="H11" s="11"/>
      <c r="I11" s="10"/>
      <c r="J11" s="10"/>
      <c r="K11" s="10"/>
      <c r="L11" s="10"/>
      <c r="M11" s="10"/>
      <c r="N11" s="10"/>
      <c r="O11" s="10"/>
      <c r="P11" s="11"/>
      <c r="Q11" s="10"/>
      <c r="R11" s="10"/>
      <c r="S11" s="10"/>
      <c r="T11" s="10"/>
      <c r="U11" s="10"/>
      <c r="V11" s="10"/>
      <c r="W11" s="10"/>
      <c r="X11" s="11"/>
      <c r="Y11" s="10"/>
      <c r="Z11" s="10"/>
      <c r="AA11" s="10"/>
      <c r="AB11" s="10"/>
      <c r="AC11" s="10"/>
      <c r="AD11" s="10"/>
      <c r="AE11" s="10"/>
      <c r="AF11" s="11"/>
      <c r="AG11" s="10"/>
      <c r="AH11" s="10"/>
      <c r="AI11" s="10"/>
      <c r="AJ11" s="10"/>
      <c r="AK11" s="10"/>
      <c r="AL11" s="10"/>
      <c r="AM11" s="10"/>
      <c r="AN11" s="11"/>
      <c r="AO11" s="10"/>
      <c r="AP11" s="10"/>
      <c r="AQ11" s="10"/>
      <c r="AR11" s="10"/>
      <c r="AS11" s="10"/>
      <c r="AT11" s="10"/>
      <c r="AU11" s="10"/>
      <c r="AV11" s="11"/>
      <c r="AW11" s="10"/>
      <c r="AX11" s="10"/>
      <c r="AY11" s="10"/>
      <c r="AZ11" s="10"/>
      <c r="BA11" s="10"/>
      <c r="BB11" s="10"/>
      <c r="BC11" s="10"/>
      <c r="BD11" s="11"/>
      <c r="BE11" s="10"/>
      <c r="BF11" s="10"/>
      <c r="BG11" s="10"/>
      <c r="BH11" s="10"/>
      <c r="BI11" s="10"/>
      <c r="BJ11" s="10"/>
      <c r="BK11" s="10"/>
      <c r="BL11" s="11"/>
      <c r="BM11" s="10"/>
      <c r="BN11" s="10"/>
      <c r="BO11" s="10"/>
      <c r="BP11" s="10"/>
      <c r="BQ11" s="10"/>
      <c r="BR11" s="10"/>
      <c r="BS11" s="10"/>
      <c r="BT11" s="11"/>
      <c r="BU11" s="10"/>
      <c r="BV11" s="10"/>
      <c r="BW11" s="10"/>
      <c r="BX11" s="10"/>
      <c r="BY11" s="10"/>
      <c r="BZ11" s="10"/>
      <c r="CA11" s="10"/>
      <c r="CB11" s="11"/>
      <c r="CC11" s="10"/>
      <c r="CD11" s="10"/>
      <c r="CE11" s="10"/>
      <c r="CF11" s="10"/>
      <c r="CG11" s="10"/>
      <c r="CH11" s="10"/>
      <c r="CI11" s="10"/>
      <c r="CJ11" s="11"/>
      <c r="CK11" s="10"/>
      <c r="CL11" s="10"/>
      <c r="CM11" s="10"/>
      <c r="CN11" s="10"/>
      <c r="CO11" s="10"/>
      <c r="CP11" s="10"/>
      <c r="CQ11" s="10"/>
      <c r="CR11" s="11"/>
      <c r="CS11" s="10"/>
      <c r="CT11" s="10"/>
      <c r="CU11" s="10"/>
      <c r="CV11" s="10"/>
      <c r="CW11" s="10"/>
      <c r="CX11" s="10"/>
      <c r="CY11" s="10"/>
      <c r="CZ11" s="11"/>
      <c r="DA11" s="10"/>
      <c r="DB11" s="10"/>
      <c r="DC11" s="10"/>
      <c r="DD11" s="10"/>
      <c r="DE11" s="10"/>
      <c r="DF11" s="10"/>
      <c r="DG11" s="10"/>
      <c r="DH11" s="11"/>
      <c r="DI11" s="10"/>
      <c r="DJ11" s="10"/>
      <c r="DK11" s="10"/>
      <c r="DL11" s="10"/>
      <c r="DM11" s="10"/>
      <c r="DN11" s="10"/>
      <c r="DO11" s="10"/>
      <c r="DP11" s="11"/>
      <c r="DQ11" s="10"/>
      <c r="DR11" s="10"/>
      <c r="DS11" s="10"/>
      <c r="DT11" s="10"/>
      <c r="DU11" s="10"/>
      <c r="DV11" s="10"/>
      <c r="DW11" s="10"/>
      <c r="DX11" s="11"/>
      <c r="DY11" s="10"/>
      <c r="DZ11" s="10"/>
      <c r="EA11" s="10"/>
      <c r="EB11" s="10"/>
      <c r="EC11" s="10"/>
      <c r="ED11" s="10"/>
      <c r="EE11" s="10"/>
      <c r="EF11" s="11"/>
      <c r="EG11" s="10"/>
      <c r="EH11" s="10"/>
      <c r="EI11" s="10"/>
      <c r="EJ11" s="10"/>
      <c r="EK11" s="10"/>
      <c r="EL11" s="10"/>
      <c r="EM11" s="10"/>
      <c r="EN11" s="11"/>
      <c r="EO11" s="10"/>
      <c r="EP11" s="10"/>
      <c r="EQ11" s="10"/>
      <c r="ER11" s="10"/>
      <c r="ES11" s="10"/>
      <c r="ET11" s="10"/>
      <c r="EU11" s="10"/>
      <c r="EV11" s="11"/>
      <c r="EW11" s="10"/>
      <c r="EX11" s="10"/>
      <c r="EY11" s="10"/>
      <c r="EZ11" s="10"/>
      <c r="FA11" s="10"/>
      <c r="FB11" s="10"/>
      <c r="FC11" s="10"/>
      <c r="FD11" s="11"/>
      <c r="FE11" s="10"/>
      <c r="FF11" s="10"/>
      <c r="FG11" s="10"/>
      <c r="FH11" s="10"/>
      <c r="FI11" s="10"/>
      <c r="FJ11" s="10"/>
      <c r="FK11" s="10"/>
      <c r="FL11" s="11"/>
      <c r="FM11" s="10"/>
      <c r="FN11" s="10"/>
      <c r="FO11" s="10"/>
      <c r="FP11" s="10"/>
      <c r="FQ11" s="10"/>
      <c r="FR11" s="10"/>
      <c r="FS11" s="10"/>
      <c r="FT11" s="11"/>
      <c r="FU11" s="10"/>
      <c r="FV11" s="10"/>
      <c r="FW11" s="10"/>
      <c r="FX11" s="10"/>
      <c r="FY11" s="10"/>
      <c r="FZ11" s="10"/>
      <c r="GA11" s="10"/>
      <c r="GB11" s="11"/>
      <c r="GC11" s="10"/>
      <c r="GD11" s="10"/>
      <c r="GE11" s="10"/>
      <c r="GF11" s="10"/>
      <c r="GG11" s="10"/>
      <c r="GH11" s="10"/>
      <c r="GI11" s="10"/>
      <c r="GJ11" s="11"/>
      <c r="GK11" s="10"/>
      <c r="GL11" s="10"/>
      <c r="GM11" s="10"/>
      <c r="GN11" s="10"/>
      <c r="GO11" s="10"/>
    </row>
    <row r="12" spans="1:197" s="12" customFormat="1" ht="28.35" customHeight="1" thickBot="1">
      <c r="A12" s="173" t="s">
        <v>11</v>
      </c>
      <c r="B12" s="175"/>
      <c r="C12" s="173" t="s">
        <v>2</v>
      </c>
      <c r="D12" s="190"/>
      <c r="E12" s="190"/>
      <c r="F12" s="173" t="s">
        <v>63</v>
      </c>
      <c r="G12" s="94"/>
      <c r="H12" s="11"/>
      <c r="I12" s="11"/>
      <c r="J12" s="10"/>
      <c r="K12" s="10"/>
      <c r="L12" s="11"/>
      <c r="M12" s="11"/>
      <c r="N12" s="10"/>
      <c r="O12" s="10"/>
      <c r="P12" s="11"/>
      <c r="Q12" s="11"/>
      <c r="R12" s="10"/>
      <c r="S12" s="10"/>
      <c r="T12" s="11"/>
      <c r="U12" s="11"/>
      <c r="V12" s="10"/>
      <c r="W12" s="10"/>
      <c r="X12" s="11"/>
      <c r="Y12" s="11"/>
      <c r="Z12" s="10"/>
      <c r="AA12" s="10"/>
      <c r="AB12" s="11"/>
      <c r="AC12" s="11"/>
      <c r="AD12" s="10"/>
      <c r="AE12" s="10"/>
      <c r="AF12" s="11"/>
      <c r="AG12" s="11"/>
      <c r="AH12" s="10"/>
      <c r="AI12" s="10"/>
      <c r="AJ12" s="11"/>
      <c r="AK12" s="11"/>
      <c r="AL12" s="10"/>
      <c r="AM12" s="10"/>
      <c r="AN12" s="11"/>
      <c r="AO12" s="11"/>
      <c r="AP12" s="10"/>
      <c r="AQ12" s="10"/>
      <c r="AR12" s="11"/>
      <c r="AS12" s="11"/>
      <c r="AT12" s="10"/>
      <c r="AU12" s="10"/>
      <c r="AV12" s="11"/>
      <c r="AW12" s="11"/>
      <c r="AX12" s="10"/>
      <c r="AY12" s="10"/>
      <c r="AZ12" s="11"/>
      <c r="BA12" s="11"/>
      <c r="BB12" s="10"/>
      <c r="BC12" s="10"/>
      <c r="BD12" s="11"/>
      <c r="BE12" s="11"/>
      <c r="BF12" s="10"/>
      <c r="BG12" s="10"/>
      <c r="BH12" s="11"/>
      <c r="BI12" s="11"/>
      <c r="BJ12" s="10"/>
      <c r="BK12" s="10"/>
      <c r="BL12" s="11"/>
      <c r="BM12" s="11"/>
      <c r="BN12" s="10"/>
      <c r="BO12" s="10"/>
      <c r="BP12" s="11"/>
      <c r="BQ12" s="11"/>
      <c r="BR12" s="10"/>
      <c r="BS12" s="10"/>
      <c r="BT12" s="11"/>
      <c r="BU12" s="11"/>
      <c r="BV12" s="10"/>
      <c r="BW12" s="10"/>
      <c r="BX12" s="11"/>
      <c r="BY12" s="11"/>
      <c r="BZ12" s="10"/>
      <c r="CA12" s="10"/>
      <c r="CB12" s="11"/>
      <c r="CC12" s="11"/>
      <c r="CD12" s="10"/>
      <c r="CE12" s="10"/>
      <c r="CF12" s="11"/>
      <c r="CG12" s="11"/>
      <c r="CH12" s="10"/>
      <c r="CI12" s="10"/>
      <c r="CJ12" s="11"/>
      <c r="CK12" s="11"/>
      <c r="CL12" s="10"/>
      <c r="CM12" s="10"/>
      <c r="CN12" s="11"/>
      <c r="CO12" s="11"/>
      <c r="CP12" s="10"/>
      <c r="CQ12" s="10"/>
      <c r="CR12" s="11"/>
      <c r="CS12" s="11"/>
      <c r="CT12" s="10"/>
      <c r="CU12" s="10"/>
      <c r="CV12" s="11"/>
      <c r="CW12" s="11"/>
      <c r="CX12" s="10"/>
      <c r="CY12" s="10"/>
      <c r="CZ12" s="11"/>
      <c r="DA12" s="11"/>
      <c r="DB12" s="10"/>
      <c r="DC12" s="10"/>
      <c r="DD12" s="11"/>
      <c r="DE12" s="11"/>
      <c r="DF12" s="10"/>
      <c r="DG12" s="10"/>
      <c r="DH12" s="11"/>
      <c r="DI12" s="11"/>
      <c r="DJ12" s="10"/>
      <c r="DK12" s="10"/>
      <c r="DL12" s="11"/>
      <c r="DM12" s="11"/>
      <c r="DN12" s="10"/>
      <c r="DO12" s="10"/>
      <c r="DP12" s="11"/>
      <c r="DQ12" s="11"/>
      <c r="DR12" s="10"/>
      <c r="DS12" s="10"/>
      <c r="DT12" s="11"/>
      <c r="DU12" s="11"/>
      <c r="DV12" s="10"/>
      <c r="DW12" s="10"/>
      <c r="DX12" s="11"/>
      <c r="DY12" s="11"/>
      <c r="DZ12" s="10"/>
      <c r="EA12" s="10"/>
      <c r="EB12" s="11"/>
      <c r="EC12" s="11"/>
      <c r="ED12" s="10"/>
      <c r="EE12" s="10"/>
      <c r="EF12" s="11"/>
      <c r="EG12" s="11"/>
      <c r="EH12" s="10"/>
      <c r="EI12" s="10"/>
      <c r="EJ12" s="11"/>
      <c r="EK12" s="11"/>
      <c r="EL12" s="10"/>
      <c r="EM12" s="10"/>
      <c r="EN12" s="11"/>
      <c r="EO12" s="11"/>
      <c r="EP12" s="10"/>
      <c r="EQ12" s="10"/>
      <c r="ER12" s="11"/>
      <c r="ES12" s="11"/>
      <c r="ET12" s="10"/>
      <c r="EU12" s="10"/>
      <c r="EV12" s="11"/>
      <c r="EW12" s="11"/>
      <c r="EX12" s="10"/>
      <c r="EY12" s="10"/>
      <c r="EZ12" s="11"/>
      <c r="FA12" s="11"/>
      <c r="FB12" s="10"/>
      <c r="FC12" s="10"/>
      <c r="FD12" s="11"/>
      <c r="FE12" s="11"/>
      <c r="FF12" s="10"/>
      <c r="FG12" s="10"/>
      <c r="FH12" s="11"/>
      <c r="FI12" s="11"/>
      <c r="FJ12" s="10"/>
      <c r="FK12" s="10"/>
      <c r="FL12" s="11"/>
      <c r="FM12" s="11"/>
      <c r="FN12" s="10"/>
      <c r="FO12" s="10"/>
      <c r="FP12" s="11"/>
      <c r="FQ12" s="11"/>
      <c r="FR12" s="10"/>
      <c r="FS12" s="10"/>
      <c r="FT12" s="11"/>
      <c r="FU12" s="11"/>
      <c r="FV12" s="10"/>
      <c r="FW12" s="10"/>
      <c r="FX12" s="11"/>
      <c r="FY12" s="11"/>
      <c r="FZ12" s="10"/>
      <c r="GA12" s="10"/>
      <c r="GB12" s="11"/>
      <c r="GC12" s="11"/>
      <c r="GD12" s="10"/>
      <c r="GE12" s="10"/>
      <c r="GF12" s="11"/>
      <c r="GG12" s="11"/>
      <c r="GH12" s="10"/>
      <c r="GI12" s="10"/>
      <c r="GJ12" s="11"/>
      <c r="GK12" s="11"/>
      <c r="GL12" s="10"/>
      <c r="GM12" s="10"/>
      <c r="GN12" s="11"/>
      <c r="GO12" s="11"/>
    </row>
    <row r="13" spans="1:197" s="9" customFormat="1" ht="15.75" thickBot="1">
      <c r="A13" s="188" t="s">
        <v>60</v>
      </c>
      <c r="B13" s="188"/>
      <c r="C13" s="188"/>
      <c r="D13" s="188"/>
      <c r="E13" s="188"/>
      <c r="F13" s="188"/>
      <c r="G13" s="188"/>
      <c r="H13" s="13"/>
      <c r="I13" s="13"/>
      <c r="J13" s="8"/>
      <c r="K13" s="8"/>
      <c r="L13" s="13"/>
      <c r="M13" s="13"/>
      <c r="N13" s="8"/>
      <c r="O13" s="8"/>
      <c r="P13" s="13"/>
      <c r="Q13" s="13"/>
      <c r="R13" s="8"/>
      <c r="S13" s="8"/>
      <c r="T13" s="13"/>
      <c r="U13" s="13"/>
      <c r="V13" s="8"/>
      <c r="W13" s="8"/>
      <c r="X13" s="13"/>
      <c r="Y13" s="13"/>
      <c r="Z13" s="8"/>
      <c r="AA13" s="8"/>
      <c r="AB13" s="13"/>
      <c r="AC13" s="13"/>
      <c r="AD13" s="8"/>
      <c r="AE13" s="8"/>
      <c r="AF13" s="13"/>
      <c r="AG13" s="13"/>
      <c r="AH13" s="8"/>
      <c r="AI13" s="8"/>
      <c r="AJ13" s="13"/>
      <c r="AK13" s="13"/>
      <c r="AL13" s="8"/>
      <c r="AM13" s="8"/>
      <c r="AN13" s="13"/>
      <c r="AO13" s="13"/>
      <c r="AP13" s="8"/>
      <c r="AQ13" s="8"/>
      <c r="AR13" s="13"/>
      <c r="AS13" s="13"/>
      <c r="AT13" s="8"/>
      <c r="AU13" s="8"/>
      <c r="AV13" s="13"/>
      <c r="AW13" s="13"/>
      <c r="AX13" s="8"/>
      <c r="AY13" s="8"/>
      <c r="AZ13" s="13"/>
      <c r="BA13" s="13"/>
      <c r="BB13" s="8"/>
      <c r="BC13" s="8"/>
      <c r="BD13" s="13"/>
      <c r="BE13" s="13"/>
      <c r="BF13" s="8"/>
      <c r="BG13" s="8"/>
      <c r="BH13" s="13"/>
      <c r="BI13" s="13"/>
      <c r="BJ13" s="8"/>
      <c r="BK13" s="8"/>
      <c r="BL13" s="13"/>
      <c r="BM13" s="13"/>
      <c r="BN13" s="8"/>
      <c r="BO13" s="8"/>
      <c r="BP13" s="13"/>
      <c r="BQ13" s="13"/>
      <c r="BR13" s="8"/>
      <c r="BS13" s="8"/>
      <c r="BT13" s="13"/>
      <c r="BU13" s="13"/>
      <c r="BV13" s="8"/>
      <c r="BW13" s="8"/>
      <c r="BX13" s="13"/>
      <c r="BY13" s="13"/>
      <c r="BZ13" s="8"/>
      <c r="CA13" s="8"/>
      <c r="CB13" s="13"/>
      <c r="CC13" s="13"/>
      <c r="CD13" s="8"/>
      <c r="CE13" s="8"/>
      <c r="CF13" s="13"/>
      <c r="CG13" s="13"/>
      <c r="CH13" s="8"/>
      <c r="CI13" s="8"/>
      <c r="CJ13" s="13"/>
      <c r="CK13" s="13"/>
      <c r="CL13" s="8"/>
      <c r="CM13" s="8"/>
      <c r="CN13" s="13"/>
      <c r="CO13" s="13"/>
      <c r="CP13" s="8"/>
      <c r="CQ13" s="8"/>
      <c r="CR13" s="13"/>
      <c r="CS13" s="13"/>
      <c r="CT13" s="8"/>
      <c r="CU13" s="8"/>
      <c r="CV13" s="13"/>
      <c r="CW13" s="13"/>
      <c r="CX13" s="8"/>
      <c r="CY13" s="8"/>
      <c r="CZ13" s="13"/>
      <c r="DA13" s="13"/>
      <c r="DB13" s="8"/>
      <c r="DC13" s="8"/>
      <c r="DD13" s="13"/>
      <c r="DE13" s="13"/>
      <c r="DF13" s="8"/>
      <c r="DG13" s="8"/>
      <c r="DH13" s="13"/>
      <c r="DI13" s="13"/>
      <c r="DJ13" s="8"/>
      <c r="DK13" s="8"/>
      <c r="DL13" s="13"/>
      <c r="DM13" s="13"/>
      <c r="DN13" s="8"/>
      <c r="DO13" s="8"/>
      <c r="DP13" s="13"/>
      <c r="DQ13" s="13"/>
      <c r="DR13" s="8"/>
      <c r="DS13" s="8"/>
      <c r="DT13" s="13"/>
      <c r="DU13" s="13"/>
      <c r="DV13" s="8"/>
      <c r="DW13" s="8"/>
      <c r="DX13" s="13"/>
      <c r="DY13" s="13"/>
      <c r="DZ13" s="8"/>
      <c r="EA13" s="8"/>
      <c r="EB13" s="13"/>
      <c r="EC13" s="13"/>
      <c r="ED13" s="8"/>
      <c r="EE13" s="8"/>
      <c r="EF13" s="13"/>
      <c r="EG13" s="13"/>
      <c r="EH13" s="8"/>
      <c r="EI13" s="8"/>
      <c r="EJ13" s="13"/>
      <c r="EK13" s="13"/>
      <c r="EL13" s="8"/>
      <c r="EM13" s="8"/>
      <c r="EN13" s="13"/>
      <c r="EO13" s="13"/>
      <c r="EP13" s="8"/>
      <c r="EQ13" s="8"/>
      <c r="ER13" s="13"/>
      <c r="ES13" s="13"/>
      <c r="ET13" s="8"/>
      <c r="EU13" s="8"/>
      <c r="EV13" s="13"/>
      <c r="EW13" s="13"/>
      <c r="EX13" s="8"/>
      <c r="EY13" s="8"/>
      <c r="EZ13" s="13"/>
      <c r="FA13" s="13"/>
      <c r="FB13" s="8"/>
      <c r="FC13" s="8"/>
      <c r="FD13" s="13"/>
      <c r="FE13" s="13"/>
      <c r="FF13" s="8"/>
      <c r="FG13" s="8"/>
      <c r="FH13" s="13"/>
      <c r="FI13" s="13"/>
      <c r="FJ13" s="8"/>
      <c r="FK13" s="8"/>
      <c r="FL13" s="13"/>
      <c r="FM13" s="13"/>
      <c r="FN13" s="8"/>
      <c r="FO13" s="8"/>
      <c r="FP13" s="13"/>
      <c r="FQ13" s="13"/>
      <c r="FR13" s="8"/>
      <c r="FS13" s="8"/>
      <c r="FT13" s="13"/>
      <c r="FU13" s="13"/>
      <c r="FV13" s="8"/>
      <c r="FW13" s="8"/>
      <c r="FX13" s="13"/>
      <c r="FY13" s="13"/>
      <c r="FZ13" s="8"/>
      <c r="GA13" s="8"/>
      <c r="GB13" s="13"/>
      <c r="GC13" s="13"/>
      <c r="GD13" s="8"/>
      <c r="GE13" s="8"/>
      <c r="GF13" s="13"/>
      <c r="GG13" s="13"/>
      <c r="GH13" s="8"/>
      <c r="GI13" s="8"/>
      <c r="GJ13" s="13"/>
      <c r="GK13" s="13"/>
      <c r="GL13" s="8"/>
      <c r="GM13" s="8"/>
      <c r="GN13" s="13"/>
      <c r="GO13" s="13"/>
    </row>
    <row r="14" spans="1:197">
      <c r="A14" s="41"/>
      <c r="B14" s="42"/>
      <c r="C14" s="43"/>
      <c r="D14" s="44"/>
      <c r="E14" s="45"/>
      <c r="F14" s="45"/>
      <c r="G14" s="45"/>
    </row>
    <row r="15" spans="1:197" s="9" customFormat="1" ht="14.45" customHeight="1">
      <c r="A15" s="191" t="s">
        <v>6</v>
      </c>
      <c r="B15" s="191" t="s">
        <v>260</v>
      </c>
      <c r="C15" s="193" t="s">
        <v>0</v>
      </c>
      <c r="D15" s="191" t="s">
        <v>43</v>
      </c>
      <c r="E15" s="195" t="s">
        <v>42</v>
      </c>
      <c r="F15" s="195"/>
      <c r="G15" s="195" t="s">
        <v>326</v>
      </c>
    </row>
    <row r="16" spans="1:197" s="9" customFormat="1" ht="21.75" customHeight="1">
      <c r="A16" s="192"/>
      <c r="B16" s="192"/>
      <c r="C16" s="194"/>
      <c r="D16" s="192"/>
      <c r="E16" s="179" t="s">
        <v>1</v>
      </c>
      <c r="F16" s="176" t="s">
        <v>3</v>
      </c>
      <c r="G16" s="196"/>
    </row>
    <row r="17" spans="1:7" ht="31.5">
      <c r="A17" s="161" t="s">
        <v>174</v>
      </c>
      <c r="B17" s="160" t="s">
        <v>124</v>
      </c>
      <c r="C17" s="177"/>
      <c r="D17" s="177"/>
      <c r="E17" s="178"/>
      <c r="F17" s="178"/>
      <c r="G17" s="178"/>
    </row>
    <row r="18" spans="1:7">
      <c r="A18" s="84">
        <v>1</v>
      </c>
      <c r="B18" s="80" t="s">
        <v>65</v>
      </c>
      <c r="C18" s="81"/>
      <c r="D18" s="81"/>
      <c r="E18" s="82"/>
      <c r="F18" s="82"/>
      <c r="G18" s="82"/>
    </row>
    <row r="19" spans="1:7">
      <c r="A19" s="37" t="s">
        <v>9</v>
      </c>
      <c r="B19" s="38" t="s">
        <v>66</v>
      </c>
      <c r="C19" s="79">
        <v>1</v>
      </c>
      <c r="D19" s="39" t="s">
        <v>7</v>
      </c>
      <c r="E19" s="169" t="s">
        <v>62</v>
      </c>
      <c r="F19" s="181">
        <v>0</v>
      </c>
      <c r="G19" s="40">
        <f>SUMPRODUCT(E19:F19)*C19</f>
        <v>0</v>
      </c>
    </row>
    <row r="20" spans="1:7">
      <c r="A20" s="37"/>
      <c r="B20" s="85" t="s">
        <v>56</v>
      </c>
      <c r="C20" s="39"/>
      <c r="D20" s="39"/>
      <c r="E20" s="86">
        <f>SUMPRODUCT(E18:E19,$C18:$C19)</f>
        <v>0</v>
      </c>
      <c r="F20" s="86">
        <f>SUMPRODUCT(F19:F19,$C19:$C19)</f>
        <v>0</v>
      </c>
      <c r="G20" s="86">
        <f>SUM(G19:G19)</f>
        <v>0</v>
      </c>
    </row>
    <row r="21" spans="1:7">
      <c r="A21" s="84">
        <v>2</v>
      </c>
      <c r="B21" s="83" t="s">
        <v>52</v>
      </c>
      <c r="C21" s="39"/>
      <c r="D21" s="39"/>
      <c r="E21" s="40"/>
      <c r="F21" s="40"/>
      <c r="G21" s="40"/>
    </row>
    <row r="22" spans="1:7" ht="38.25">
      <c r="A22" s="37" t="s">
        <v>44</v>
      </c>
      <c r="B22" s="38" t="s">
        <v>67</v>
      </c>
      <c r="C22" s="39">
        <v>1</v>
      </c>
      <c r="D22" s="39" t="s">
        <v>69</v>
      </c>
      <c r="E22" s="180">
        <v>0</v>
      </c>
      <c r="F22" s="180">
        <v>0</v>
      </c>
      <c r="G22" s="40">
        <f>SUMPRODUCT(E22:F22)*C22</f>
        <v>0</v>
      </c>
    </row>
    <row r="23" spans="1:7">
      <c r="A23" s="37" t="s">
        <v>45</v>
      </c>
      <c r="B23" s="38" t="s">
        <v>334</v>
      </c>
      <c r="C23" s="39">
        <v>5</v>
      </c>
      <c r="D23" s="39" t="s">
        <v>69</v>
      </c>
      <c r="E23" s="158">
        <v>0</v>
      </c>
      <c r="F23" s="158">
        <v>0</v>
      </c>
      <c r="G23" s="40">
        <f t="shared" ref="G23:G25" si="0">SUMPRODUCT(E23:F23)*C23</f>
        <v>0</v>
      </c>
    </row>
    <row r="24" spans="1:7" ht="25.5">
      <c r="A24" s="37" t="s">
        <v>46</v>
      </c>
      <c r="B24" s="38" t="s">
        <v>120</v>
      </c>
      <c r="C24" s="39">
        <v>3</v>
      </c>
      <c r="D24" s="39" t="s">
        <v>69</v>
      </c>
      <c r="E24" s="158">
        <v>0</v>
      </c>
      <c r="F24" s="158">
        <v>0</v>
      </c>
      <c r="G24" s="40">
        <f t="shared" si="0"/>
        <v>0</v>
      </c>
    </row>
    <row r="25" spans="1:7">
      <c r="A25" s="37" t="s">
        <v>51</v>
      </c>
      <c r="B25" s="38" t="s">
        <v>335</v>
      </c>
      <c r="C25" s="39">
        <v>3</v>
      </c>
      <c r="D25" s="39" t="s">
        <v>69</v>
      </c>
      <c r="E25" s="158">
        <v>0</v>
      </c>
      <c r="F25" s="158">
        <v>0</v>
      </c>
      <c r="G25" s="40">
        <f t="shared" si="0"/>
        <v>0</v>
      </c>
    </row>
    <row r="26" spans="1:7">
      <c r="A26" s="37"/>
      <c r="B26" s="85" t="s">
        <v>57</v>
      </c>
      <c r="C26" s="79"/>
      <c r="D26" s="39"/>
      <c r="E26" s="86">
        <f>SUMPRODUCT(E22:E25,$C22:$C25)</f>
        <v>0</v>
      </c>
      <c r="F26" s="86">
        <f>SUMPRODUCT(F22:F25,$C22:$C25)</f>
        <v>0</v>
      </c>
      <c r="G26" s="86">
        <f>SUM(G22:G25)</f>
        <v>0</v>
      </c>
    </row>
    <row r="27" spans="1:7">
      <c r="A27" s="84">
        <v>3</v>
      </c>
      <c r="B27" s="83" t="s">
        <v>68</v>
      </c>
      <c r="C27" s="79"/>
      <c r="D27" s="39"/>
      <c r="E27" s="40"/>
      <c r="F27" s="40"/>
      <c r="G27" s="40"/>
    </row>
    <row r="28" spans="1:7" ht="25.5">
      <c r="A28" s="37" t="s">
        <v>47</v>
      </c>
      <c r="B28" s="38" t="s">
        <v>336</v>
      </c>
      <c r="C28" s="39">
        <v>4</v>
      </c>
      <c r="D28" s="96" t="s">
        <v>69</v>
      </c>
      <c r="E28" s="130">
        <v>0</v>
      </c>
      <c r="F28" s="130">
        <v>0</v>
      </c>
      <c r="G28" s="40">
        <f>SUMPRODUCT(E28:F28)*C28</f>
        <v>0</v>
      </c>
    </row>
    <row r="29" spans="1:7" ht="25.5">
      <c r="A29" s="37" t="s">
        <v>48</v>
      </c>
      <c r="B29" s="87" t="s">
        <v>338</v>
      </c>
      <c r="C29" s="39">
        <v>2</v>
      </c>
      <c r="D29" s="88" t="s">
        <v>69</v>
      </c>
      <c r="E29" s="130">
        <v>0</v>
      </c>
      <c r="F29" s="130">
        <v>0</v>
      </c>
      <c r="G29" s="40">
        <f>SUMPRODUCT(E29:F29)*C29</f>
        <v>0</v>
      </c>
    </row>
    <row r="30" spans="1:7" ht="25.5">
      <c r="A30" s="37" t="s">
        <v>72</v>
      </c>
      <c r="B30" s="87" t="s">
        <v>337</v>
      </c>
      <c r="C30" s="39">
        <v>3</v>
      </c>
      <c r="D30" s="39" t="s">
        <v>69</v>
      </c>
      <c r="E30" s="130">
        <v>0</v>
      </c>
      <c r="F30" s="130">
        <v>0</v>
      </c>
      <c r="G30" s="40">
        <f t="shared" ref="G30:G37" si="1">SUMPRODUCT(E30:F30)*C30</f>
        <v>0</v>
      </c>
    </row>
    <row r="31" spans="1:7" ht="25.5">
      <c r="A31" s="37" t="s">
        <v>73</v>
      </c>
      <c r="B31" s="38" t="s">
        <v>339</v>
      </c>
      <c r="C31" s="39">
        <v>3</v>
      </c>
      <c r="D31" s="39" t="s">
        <v>69</v>
      </c>
      <c r="E31" s="130">
        <v>0</v>
      </c>
      <c r="F31" s="130">
        <v>0</v>
      </c>
      <c r="G31" s="40">
        <f t="shared" si="1"/>
        <v>0</v>
      </c>
    </row>
    <row r="32" spans="1:7" ht="25.5">
      <c r="A32" s="37" t="s">
        <v>74</v>
      </c>
      <c r="B32" s="87" t="s">
        <v>340</v>
      </c>
      <c r="C32" s="39">
        <v>1</v>
      </c>
      <c r="D32" s="88" t="s">
        <v>69</v>
      </c>
      <c r="E32" s="130">
        <v>0</v>
      </c>
      <c r="F32" s="130">
        <v>0</v>
      </c>
      <c r="G32" s="40">
        <f t="shared" si="1"/>
        <v>0</v>
      </c>
    </row>
    <row r="33" spans="1:7" ht="25.5">
      <c r="A33" s="37" t="s">
        <v>75</v>
      </c>
      <c r="B33" s="87" t="s">
        <v>328</v>
      </c>
      <c r="C33" s="39">
        <v>4</v>
      </c>
      <c r="D33" s="88" t="s">
        <v>69</v>
      </c>
      <c r="E33" s="130">
        <v>0</v>
      </c>
      <c r="F33" s="130">
        <v>0</v>
      </c>
      <c r="G33" s="40">
        <f>SUMPRODUCT(E33:F33)*C33</f>
        <v>0</v>
      </c>
    </row>
    <row r="34" spans="1:7" ht="25.5">
      <c r="A34" s="37" t="s">
        <v>76</v>
      </c>
      <c r="B34" s="38" t="s">
        <v>343</v>
      </c>
      <c r="C34" s="39">
        <v>4</v>
      </c>
      <c r="D34" s="88" t="s">
        <v>312</v>
      </c>
      <c r="E34" s="130">
        <v>0</v>
      </c>
      <c r="F34" s="130">
        <v>0</v>
      </c>
      <c r="G34" s="40">
        <f>SUMPRODUCT(E34:F34)*C34</f>
        <v>0</v>
      </c>
    </row>
    <row r="35" spans="1:7" ht="25.5">
      <c r="A35" s="37" t="s">
        <v>77</v>
      </c>
      <c r="B35" s="89" t="s">
        <v>341</v>
      </c>
      <c r="C35" s="39">
        <v>1</v>
      </c>
      <c r="D35" s="88" t="s">
        <v>69</v>
      </c>
      <c r="E35" s="130">
        <v>0</v>
      </c>
      <c r="F35" s="130">
        <v>0</v>
      </c>
      <c r="G35" s="40">
        <f>SUMPRODUCT(E35:F35)*C35</f>
        <v>0</v>
      </c>
    </row>
    <row r="36" spans="1:7" ht="25.5">
      <c r="A36" s="37" t="s">
        <v>78</v>
      </c>
      <c r="B36" s="89" t="s">
        <v>220</v>
      </c>
      <c r="C36" s="39">
        <v>4</v>
      </c>
      <c r="D36" s="88" t="s">
        <v>69</v>
      </c>
      <c r="E36" s="180">
        <v>0</v>
      </c>
      <c r="F36" s="180">
        <v>0</v>
      </c>
      <c r="G36" s="40">
        <f>SUMPRODUCT(E36:F36)*C36</f>
        <v>0</v>
      </c>
    </row>
    <row r="37" spans="1:7" ht="22.5" customHeight="1">
      <c r="A37" s="37" t="s">
        <v>183</v>
      </c>
      <c r="B37" s="38" t="s">
        <v>104</v>
      </c>
      <c r="C37" s="39">
        <v>1</v>
      </c>
      <c r="D37" s="88" t="s">
        <v>105</v>
      </c>
      <c r="E37" s="130">
        <v>0</v>
      </c>
      <c r="F37" s="130">
        <v>0</v>
      </c>
      <c r="G37" s="40">
        <f t="shared" si="1"/>
        <v>0</v>
      </c>
    </row>
    <row r="38" spans="1:7">
      <c r="A38" s="37"/>
      <c r="B38" s="85" t="s">
        <v>58</v>
      </c>
      <c r="C38" s="79"/>
      <c r="D38" s="39"/>
      <c r="E38" s="86">
        <f>SUMPRODUCT(E28:E37,$C28:$C37)</f>
        <v>0</v>
      </c>
      <c r="F38" s="86">
        <f>SUMPRODUCT(F28:F37,$C28:$C37)</f>
        <v>0</v>
      </c>
      <c r="G38" s="86">
        <f>SUM(G28:G37)</f>
        <v>0</v>
      </c>
    </row>
    <row r="39" spans="1:7">
      <c r="A39" s="84">
        <v>4</v>
      </c>
      <c r="B39" s="83" t="s">
        <v>135</v>
      </c>
      <c r="C39" s="39"/>
      <c r="D39" s="39"/>
      <c r="E39" s="40"/>
      <c r="F39" s="40"/>
      <c r="G39" s="40"/>
    </row>
    <row r="40" spans="1:7" ht="25.5">
      <c r="A40" s="37" t="s">
        <v>49</v>
      </c>
      <c r="B40" s="38" t="s">
        <v>125</v>
      </c>
      <c r="C40" s="39">
        <v>2</v>
      </c>
      <c r="D40" s="39" t="s">
        <v>69</v>
      </c>
      <c r="E40" s="130">
        <v>0</v>
      </c>
      <c r="F40" s="130">
        <v>0</v>
      </c>
      <c r="G40" s="40">
        <f>SUMPRODUCT(E40:F40)*C40</f>
        <v>0</v>
      </c>
    </row>
    <row r="41" spans="1:7" ht="25.5">
      <c r="A41" s="37" t="s">
        <v>50</v>
      </c>
      <c r="B41" s="38" t="s">
        <v>126</v>
      </c>
      <c r="C41" s="39">
        <v>4</v>
      </c>
      <c r="D41" s="39" t="s">
        <v>69</v>
      </c>
      <c r="E41" s="130">
        <v>0</v>
      </c>
      <c r="F41" s="130">
        <v>0</v>
      </c>
      <c r="G41" s="40">
        <f>SUMPRODUCT(E41:F41)*C41</f>
        <v>0</v>
      </c>
    </row>
    <row r="42" spans="1:7" ht="38.25">
      <c r="A42" s="37" t="s">
        <v>53</v>
      </c>
      <c r="B42" s="38" t="s">
        <v>79</v>
      </c>
      <c r="C42" s="39">
        <v>9</v>
      </c>
      <c r="D42" s="39" t="s">
        <v>69</v>
      </c>
      <c r="E42" s="130">
        <v>0</v>
      </c>
      <c r="F42" s="130">
        <v>0</v>
      </c>
      <c r="G42" s="40">
        <f>SUMPRODUCT(E42:F42)*C42</f>
        <v>0</v>
      </c>
    </row>
    <row r="43" spans="1:7" ht="38.25">
      <c r="A43" s="37" t="s">
        <v>54</v>
      </c>
      <c r="B43" s="38" t="s">
        <v>106</v>
      </c>
      <c r="C43" s="39">
        <v>5</v>
      </c>
      <c r="D43" s="39" t="s">
        <v>69</v>
      </c>
      <c r="E43" s="130">
        <v>0</v>
      </c>
      <c r="F43" s="130">
        <v>0</v>
      </c>
      <c r="G43" s="40">
        <f>SUMPRODUCT(E43:F43)*C43</f>
        <v>0</v>
      </c>
    </row>
    <row r="44" spans="1:7" s="170" customFormat="1">
      <c r="A44" s="37" t="s">
        <v>55</v>
      </c>
      <c r="B44" s="131" t="s">
        <v>313</v>
      </c>
      <c r="C44" s="132">
        <v>48</v>
      </c>
      <c r="D44" s="133" t="s">
        <v>69</v>
      </c>
      <c r="E44" s="130">
        <v>0</v>
      </c>
      <c r="F44" s="130">
        <v>0</v>
      </c>
      <c r="G44" s="40">
        <f t="shared" ref="G44:G52" si="2">SUMPRODUCT(E44:F44)*C44</f>
        <v>0</v>
      </c>
    </row>
    <row r="45" spans="1:7">
      <c r="A45" s="37" t="s">
        <v>81</v>
      </c>
      <c r="B45" s="131" t="s">
        <v>299</v>
      </c>
      <c r="C45" s="132">
        <v>31</v>
      </c>
      <c r="D45" s="133" t="s">
        <v>69</v>
      </c>
      <c r="E45" s="130">
        <v>0</v>
      </c>
      <c r="F45" s="130">
        <v>0</v>
      </c>
      <c r="G45" s="40">
        <f t="shared" si="2"/>
        <v>0</v>
      </c>
    </row>
    <row r="46" spans="1:7">
      <c r="A46" s="37" t="s">
        <v>82</v>
      </c>
      <c r="B46" s="134" t="s">
        <v>127</v>
      </c>
      <c r="C46" s="135">
        <v>160</v>
      </c>
      <c r="D46" s="136" t="s">
        <v>80</v>
      </c>
      <c r="E46" s="130">
        <v>0</v>
      </c>
      <c r="F46" s="130">
        <v>0</v>
      </c>
      <c r="G46" s="40">
        <f t="shared" si="2"/>
        <v>0</v>
      </c>
    </row>
    <row r="47" spans="1:7">
      <c r="A47" s="37" t="s">
        <v>83</v>
      </c>
      <c r="B47" s="137" t="s">
        <v>128</v>
      </c>
      <c r="C47" s="135">
        <v>160</v>
      </c>
      <c r="D47" s="136" t="s">
        <v>80</v>
      </c>
      <c r="E47" s="130">
        <v>0</v>
      </c>
      <c r="F47" s="130">
        <v>0</v>
      </c>
      <c r="G47" s="40">
        <f t="shared" si="2"/>
        <v>0</v>
      </c>
    </row>
    <row r="48" spans="1:7">
      <c r="A48" s="37" t="s">
        <v>118</v>
      </c>
      <c r="B48" s="137" t="s">
        <v>129</v>
      </c>
      <c r="C48" s="135">
        <v>160</v>
      </c>
      <c r="D48" s="136" t="s">
        <v>80</v>
      </c>
      <c r="E48" s="130">
        <v>0</v>
      </c>
      <c r="F48" s="130">
        <v>0</v>
      </c>
      <c r="G48" s="40">
        <f t="shared" si="2"/>
        <v>0</v>
      </c>
    </row>
    <row r="49" spans="1:7">
      <c r="A49" s="37" t="s">
        <v>84</v>
      </c>
      <c r="B49" s="138" t="s">
        <v>130</v>
      </c>
      <c r="C49" s="139">
        <v>3</v>
      </c>
      <c r="D49" s="136" t="s">
        <v>69</v>
      </c>
      <c r="E49" s="130">
        <v>0</v>
      </c>
      <c r="F49" s="130">
        <v>0</v>
      </c>
      <c r="G49" s="40">
        <f t="shared" si="2"/>
        <v>0</v>
      </c>
    </row>
    <row r="50" spans="1:7" ht="28.5" customHeight="1">
      <c r="A50" s="37" t="s">
        <v>85</v>
      </c>
      <c r="B50" s="38" t="s">
        <v>192</v>
      </c>
      <c r="C50" s="132">
        <v>250</v>
      </c>
      <c r="D50" s="133" t="s">
        <v>80</v>
      </c>
      <c r="E50" s="130">
        <v>0</v>
      </c>
      <c r="F50" s="130">
        <v>0</v>
      </c>
      <c r="G50" s="40">
        <f t="shared" si="2"/>
        <v>0</v>
      </c>
    </row>
    <row r="51" spans="1:7" ht="38.25">
      <c r="A51" s="37" t="s">
        <v>86</v>
      </c>
      <c r="B51" s="124" t="s">
        <v>301</v>
      </c>
      <c r="C51" s="139">
        <v>250</v>
      </c>
      <c r="D51" s="96" t="s">
        <v>69</v>
      </c>
      <c r="E51" s="130">
        <v>0</v>
      </c>
      <c r="F51" s="130">
        <v>0</v>
      </c>
      <c r="G51" s="40">
        <f t="shared" si="2"/>
        <v>0</v>
      </c>
    </row>
    <row r="52" spans="1:7">
      <c r="A52" s="37" t="s">
        <v>87</v>
      </c>
      <c r="B52" s="126" t="s">
        <v>131</v>
      </c>
      <c r="C52" s="39">
        <v>1</v>
      </c>
      <c r="D52" s="39" t="s">
        <v>69</v>
      </c>
      <c r="E52" s="130">
        <v>0</v>
      </c>
      <c r="F52" s="130">
        <v>0</v>
      </c>
      <c r="G52" s="40">
        <f t="shared" si="2"/>
        <v>0</v>
      </c>
    </row>
    <row r="53" spans="1:7" ht="63.75">
      <c r="A53" s="37" t="s">
        <v>88</v>
      </c>
      <c r="B53" s="38" t="s">
        <v>123</v>
      </c>
      <c r="C53" s="39">
        <v>1</v>
      </c>
      <c r="D53" s="39" t="s">
        <v>69</v>
      </c>
      <c r="E53" s="130">
        <v>0</v>
      </c>
      <c r="F53" s="130">
        <v>0</v>
      </c>
      <c r="G53" s="40">
        <f t="shared" ref="G53:G57" si="3">SUMPRODUCT(E53:F53)*C53</f>
        <v>0</v>
      </c>
    </row>
    <row r="54" spans="1:7" ht="38.25">
      <c r="A54" s="37" t="s">
        <v>89</v>
      </c>
      <c r="B54" s="38" t="s">
        <v>90</v>
      </c>
      <c r="C54" s="39">
        <v>3</v>
      </c>
      <c r="D54" s="39" t="s">
        <v>69</v>
      </c>
      <c r="E54" s="130">
        <v>0</v>
      </c>
      <c r="F54" s="130">
        <v>0</v>
      </c>
      <c r="G54" s="40">
        <f t="shared" si="3"/>
        <v>0</v>
      </c>
    </row>
    <row r="55" spans="1:7" ht="25.5">
      <c r="A55" s="37" t="s">
        <v>132</v>
      </c>
      <c r="B55" s="38" t="s">
        <v>91</v>
      </c>
      <c r="C55" s="39">
        <v>3</v>
      </c>
      <c r="D55" s="39" t="s">
        <v>69</v>
      </c>
      <c r="E55" s="130">
        <v>0</v>
      </c>
      <c r="F55" s="130">
        <v>0</v>
      </c>
      <c r="G55" s="40">
        <f t="shared" si="3"/>
        <v>0</v>
      </c>
    </row>
    <row r="56" spans="1:7" ht="63.75">
      <c r="A56" s="37" t="s">
        <v>148</v>
      </c>
      <c r="B56" s="124" t="s">
        <v>292</v>
      </c>
      <c r="C56" s="79">
        <v>24</v>
      </c>
      <c r="D56" s="39" t="s">
        <v>69</v>
      </c>
      <c r="E56" s="130">
        <v>0</v>
      </c>
      <c r="F56" s="130">
        <v>0</v>
      </c>
      <c r="G56" s="40">
        <f t="shared" si="3"/>
        <v>0</v>
      </c>
    </row>
    <row r="57" spans="1:7" ht="50.25" customHeight="1">
      <c r="A57" s="37" t="s">
        <v>149</v>
      </c>
      <c r="B57" s="38" t="s">
        <v>117</v>
      </c>
      <c r="C57" s="79">
        <v>200</v>
      </c>
      <c r="D57" s="39" t="s">
        <v>80</v>
      </c>
      <c r="E57" s="130">
        <v>0</v>
      </c>
      <c r="F57" s="130">
        <v>0</v>
      </c>
      <c r="G57" s="40">
        <f t="shared" si="3"/>
        <v>0</v>
      </c>
    </row>
    <row r="58" spans="1:7">
      <c r="A58" s="37"/>
      <c r="B58" s="85" t="s">
        <v>59</v>
      </c>
      <c r="C58" s="79"/>
      <c r="D58" s="39"/>
      <c r="E58" s="86">
        <f>SUMPRODUCT(E40:E57,$C40:$C57)</f>
        <v>0</v>
      </c>
      <c r="F58" s="86">
        <f>SUMPRODUCT(F40:F57,$C40:$C57)</f>
        <v>0</v>
      </c>
      <c r="G58" s="86">
        <f>SUM(G40:G57)</f>
        <v>0</v>
      </c>
    </row>
    <row r="59" spans="1:7">
      <c r="A59" s="84">
        <v>5</v>
      </c>
      <c r="B59" s="83" t="s">
        <v>296</v>
      </c>
      <c r="C59" s="79"/>
      <c r="D59" s="39"/>
      <c r="E59" s="40"/>
      <c r="F59" s="40"/>
      <c r="G59" s="40"/>
    </row>
    <row r="60" spans="1:7">
      <c r="A60" s="37" t="s">
        <v>19</v>
      </c>
      <c r="B60" s="140" t="s">
        <v>134</v>
      </c>
      <c r="C60" s="132">
        <v>15</v>
      </c>
      <c r="D60" s="141" t="s">
        <v>80</v>
      </c>
      <c r="E60" s="154">
        <v>0</v>
      </c>
      <c r="F60" s="101">
        <v>0</v>
      </c>
      <c r="G60" s="40">
        <f t="shared" ref="G60:G70" si="4">SUMPRODUCT(E60:F60)*C60</f>
        <v>0</v>
      </c>
    </row>
    <row r="61" spans="1:7">
      <c r="A61" s="37" t="s">
        <v>21</v>
      </c>
      <c r="B61" s="142" t="s">
        <v>133</v>
      </c>
      <c r="C61" s="132">
        <v>1</v>
      </c>
      <c r="D61" s="141" t="s">
        <v>119</v>
      </c>
      <c r="E61" s="101">
        <v>0</v>
      </c>
      <c r="F61" s="101">
        <v>0</v>
      </c>
      <c r="G61" s="40">
        <f t="shared" si="4"/>
        <v>0</v>
      </c>
    </row>
    <row r="62" spans="1:7" ht="25.5">
      <c r="A62" s="37" t="s">
        <v>23</v>
      </c>
      <c r="B62" s="124" t="s">
        <v>293</v>
      </c>
      <c r="C62" s="132">
        <v>2.35</v>
      </c>
      <c r="D62" s="96" t="s">
        <v>114</v>
      </c>
      <c r="E62" s="101">
        <v>0</v>
      </c>
      <c r="F62" s="101">
        <v>0</v>
      </c>
      <c r="G62" s="40">
        <f t="shared" si="4"/>
        <v>0</v>
      </c>
    </row>
    <row r="63" spans="1:7">
      <c r="A63" s="37" t="s">
        <v>25</v>
      </c>
      <c r="B63" s="124" t="s">
        <v>294</v>
      </c>
      <c r="C63" s="132">
        <v>2.5</v>
      </c>
      <c r="D63" s="96" t="s">
        <v>114</v>
      </c>
      <c r="E63" s="101">
        <v>0</v>
      </c>
      <c r="F63" s="101">
        <v>0</v>
      </c>
      <c r="G63" s="40">
        <f t="shared" si="4"/>
        <v>0</v>
      </c>
    </row>
    <row r="64" spans="1:7">
      <c r="A64" s="37" t="s">
        <v>94</v>
      </c>
      <c r="B64" s="38" t="s">
        <v>297</v>
      </c>
      <c r="C64" s="39">
        <v>2</v>
      </c>
      <c r="D64" s="39" t="s">
        <v>69</v>
      </c>
      <c r="E64" s="130">
        <v>0</v>
      </c>
      <c r="F64" s="130">
        <v>0</v>
      </c>
      <c r="G64" s="40">
        <f>SUMPRODUCT(E64:F64)*C64</f>
        <v>0</v>
      </c>
    </row>
    <row r="65" spans="1:7" ht="25.5">
      <c r="A65" s="37" t="s">
        <v>95</v>
      </c>
      <c r="B65" s="163" t="s">
        <v>300</v>
      </c>
      <c r="C65" s="39">
        <v>1</v>
      </c>
      <c r="D65" s="39" t="s">
        <v>69</v>
      </c>
      <c r="E65" s="130">
        <v>0</v>
      </c>
      <c r="F65" s="130">
        <v>0</v>
      </c>
      <c r="G65" s="40">
        <f t="shared" si="4"/>
        <v>0</v>
      </c>
    </row>
    <row r="66" spans="1:7">
      <c r="A66" s="37" t="s">
        <v>96</v>
      </c>
      <c r="B66" s="124" t="s">
        <v>295</v>
      </c>
      <c r="C66" s="132">
        <v>6.1</v>
      </c>
      <c r="D66" s="141" t="s">
        <v>114</v>
      </c>
      <c r="E66" s="101">
        <v>0</v>
      </c>
      <c r="F66" s="101">
        <v>0</v>
      </c>
      <c r="G66" s="40">
        <f t="shared" si="4"/>
        <v>0</v>
      </c>
    </row>
    <row r="67" spans="1:7">
      <c r="A67" s="37" t="s">
        <v>97</v>
      </c>
      <c r="B67" s="124" t="s">
        <v>333</v>
      </c>
      <c r="C67" s="132">
        <v>7.05</v>
      </c>
      <c r="D67" s="141" t="s">
        <v>114</v>
      </c>
      <c r="E67" s="168" t="s">
        <v>62</v>
      </c>
      <c r="F67" s="101">
        <v>0</v>
      </c>
      <c r="G67" s="40">
        <f t="shared" si="4"/>
        <v>0</v>
      </c>
    </row>
    <row r="68" spans="1:7">
      <c r="A68" s="37" t="s">
        <v>98</v>
      </c>
      <c r="B68" s="142" t="s">
        <v>136</v>
      </c>
      <c r="C68" s="132">
        <v>7.05</v>
      </c>
      <c r="D68" s="141" t="s">
        <v>80</v>
      </c>
      <c r="E68" s="168" t="s">
        <v>62</v>
      </c>
      <c r="F68" s="101">
        <v>0</v>
      </c>
      <c r="G68" s="40">
        <f t="shared" si="4"/>
        <v>0</v>
      </c>
    </row>
    <row r="69" spans="1:7" ht="25.5">
      <c r="A69" s="37" t="s">
        <v>115</v>
      </c>
      <c r="B69" s="131" t="s">
        <v>259</v>
      </c>
      <c r="C69" s="132">
        <v>6.1</v>
      </c>
      <c r="D69" s="96" t="s">
        <v>114</v>
      </c>
      <c r="E69" s="101">
        <v>0</v>
      </c>
      <c r="F69" s="101">
        <v>0</v>
      </c>
      <c r="G69" s="40">
        <f t="shared" si="4"/>
        <v>0</v>
      </c>
    </row>
    <row r="70" spans="1:7">
      <c r="A70" s="37" t="s">
        <v>116</v>
      </c>
      <c r="B70" s="143" t="s">
        <v>137</v>
      </c>
      <c r="C70" s="132">
        <v>1</v>
      </c>
      <c r="D70" s="96" t="s">
        <v>69</v>
      </c>
      <c r="E70" s="101">
        <v>0</v>
      </c>
      <c r="F70" s="101">
        <v>0</v>
      </c>
      <c r="G70" s="40">
        <f t="shared" si="4"/>
        <v>0</v>
      </c>
    </row>
    <row r="71" spans="1:7">
      <c r="A71" s="37"/>
      <c r="B71" s="85" t="s">
        <v>150</v>
      </c>
      <c r="C71" s="144"/>
      <c r="D71" s="96"/>
      <c r="E71" s="86">
        <f>SUMPRODUCT(E60:E70,$C60:$C70)</f>
        <v>0</v>
      </c>
      <c r="F71" s="86">
        <f>SUMPRODUCT(F60:F70,$C60:$C70)</f>
        <v>0</v>
      </c>
      <c r="G71" s="86">
        <f>SUM(G60:G70)</f>
        <v>0</v>
      </c>
    </row>
    <row r="72" spans="1:7">
      <c r="A72" s="37">
        <v>6</v>
      </c>
      <c r="B72" s="145" t="s">
        <v>157</v>
      </c>
      <c r="C72" s="144"/>
      <c r="D72" s="96"/>
      <c r="E72" s="153"/>
      <c r="F72" s="153"/>
      <c r="G72" s="40"/>
    </row>
    <row r="73" spans="1:7">
      <c r="A73" s="37" t="s">
        <v>99</v>
      </c>
      <c r="B73" s="38" t="s">
        <v>109</v>
      </c>
      <c r="C73" s="39">
        <v>65.099999999999994</v>
      </c>
      <c r="D73" s="39" t="s">
        <v>80</v>
      </c>
      <c r="E73" s="130">
        <v>0</v>
      </c>
      <c r="F73" s="130">
        <v>0</v>
      </c>
      <c r="G73" s="40">
        <f>SUMPRODUCT(E73:F73)*C73</f>
        <v>0</v>
      </c>
    </row>
    <row r="74" spans="1:7" ht="38.25">
      <c r="A74" s="37" t="s">
        <v>113</v>
      </c>
      <c r="B74" s="131" t="s">
        <v>158</v>
      </c>
      <c r="C74" s="132">
        <v>3</v>
      </c>
      <c r="D74" s="96" t="s">
        <v>170</v>
      </c>
      <c r="E74" s="101">
        <v>0</v>
      </c>
      <c r="F74" s="101">
        <v>0</v>
      </c>
      <c r="G74" s="40">
        <f t="shared" ref="G74:G79" si="5">SUMPRODUCT(E74:F74)*C74</f>
        <v>0</v>
      </c>
    </row>
    <row r="75" spans="1:7" ht="25.5">
      <c r="A75" s="37" t="s">
        <v>164</v>
      </c>
      <c r="B75" s="131" t="s">
        <v>159</v>
      </c>
      <c r="C75" s="132">
        <v>90</v>
      </c>
      <c r="D75" s="96" t="s">
        <v>80</v>
      </c>
      <c r="E75" s="101">
        <v>0</v>
      </c>
      <c r="F75" s="101">
        <v>0</v>
      </c>
      <c r="G75" s="40">
        <f t="shared" si="5"/>
        <v>0</v>
      </c>
    </row>
    <row r="76" spans="1:7" ht="25.5">
      <c r="A76" s="37" t="s">
        <v>166</v>
      </c>
      <c r="B76" s="131" t="s">
        <v>160</v>
      </c>
      <c r="C76" s="132">
        <v>4</v>
      </c>
      <c r="D76" s="96" t="s">
        <v>170</v>
      </c>
      <c r="E76" s="101">
        <v>0</v>
      </c>
      <c r="F76" s="101">
        <v>0</v>
      </c>
      <c r="G76" s="40">
        <f t="shared" si="5"/>
        <v>0</v>
      </c>
    </row>
    <row r="77" spans="1:7">
      <c r="A77" s="37" t="s">
        <v>167</v>
      </c>
      <c r="B77" s="131" t="s">
        <v>161</v>
      </c>
      <c r="C77" s="132">
        <v>12</v>
      </c>
      <c r="D77" s="96" t="s">
        <v>80</v>
      </c>
      <c r="E77" s="101">
        <v>0</v>
      </c>
      <c r="F77" s="101">
        <v>0</v>
      </c>
      <c r="G77" s="40">
        <f t="shared" si="5"/>
        <v>0</v>
      </c>
    </row>
    <row r="78" spans="1:7">
      <c r="A78" s="37" t="s">
        <v>168</v>
      </c>
      <c r="B78" s="131" t="s">
        <v>162</v>
      </c>
      <c r="C78" s="132">
        <v>4</v>
      </c>
      <c r="D78" s="96" t="s">
        <v>170</v>
      </c>
      <c r="E78" s="101">
        <v>0</v>
      </c>
      <c r="F78" s="101">
        <v>0</v>
      </c>
      <c r="G78" s="40">
        <f t="shared" si="5"/>
        <v>0</v>
      </c>
    </row>
    <row r="79" spans="1:7">
      <c r="A79" s="37" t="s">
        <v>314</v>
      </c>
      <c r="B79" s="131" t="s">
        <v>163</v>
      </c>
      <c r="C79" s="132">
        <v>4</v>
      </c>
      <c r="D79" s="96" t="s">
        <v>170</v>
      </c>
      <c r="E79" s="101">
        <v>0</v>
      </c>
      <c r="F79" s="101">
        <v>0</v>
      </c>
      <c r="G79" s="40">
        <f t="shared" si="5"/>
        <v>0</v>
      </c>
    </row>
    <row r="80" spans="1:7">
      <c r="A80" s="103"/>
      <c r="B80" s="85" t="s">
        <v>107</v>
      </c>
      <c r="C80" s="95"/>
      <c r="D80" s="96"/>
      <c r="E80" s="86">
        <f>SUMPRODUCT(E73:E79,$C73:$C79)</f>
        <v>0</v>
      </c>
      <c r="F80" s="86">
        <f>SUMPRODUCT(F73:F79,$C73:$C79)</f>
        <v>0</v>
      </c>
      <c r="G80" s="86">
        <f>SUM(G73:G79)</f>
        <v>0</v>
      </c>
    </row>
    <row r="81" spans="1:7">
      <c r="A81" s="104">
        <v>7</v>
      </c>
      <c r="B81" s="105" t="s">
        <v>147</v>
      </c>
      <c r="C81" s="106"/>
      <c r="D81" s="107"/>
      <c r="E81" s="108"/>
      <c r="F81" s="108"/>
      <c r="G81" s="109"/>
    </row>
    <row r="82" spans="1:7" ht="25.5">
      <c r="A82" s="103" t="s">
        <v>151</v>
      </c>
      <c r="B82" s="110" t="s">
        <v>139</v>
      </c>
      <c r="C82" s="127">
        <v>2</v>
      </c>
      <c r="D82" s="111" t="s">
        <v>291</v>
      </c>
      <c r="E82" s="112">
        <v>0</v>
      </c>
      <c r="F82" s="112">
        <v>0</v>
      </c>
      <c r="G82" s="113">
        <f>SUM(E82,F82)*C82</f>
        <v>0</v>
      </c>
    </row>
    <row r="83" spans="1:7">
      <c r="A83" s="103" t="s">
        <v>152</v>
      </c>
      <c r="B83" s="110" t="s">
        <v>140</v>
      </c>
      <c r="C83" s="127">
        <v>2</v>
      </c>
      <c r="D83" s="111" t="s">
        <v>291</v>
      </c>
      <c r="E83" s="114" t="s">
        <v>62</v>
      </c>
      <c r="F83" s="112">
        <v>0</v>
      </c>
      <c r="G83" s="113">
        <f>SUM(E83,F83)*C83</f>
        <v>0</v>
      </c>
    </row>
    <row r="84" spans="1:7">
      <c r="A84" s="103"/>
      <c r="B84" s="85" t="s">
        <v>108</v>
      </c>
      <c r="C84" s="39"/>
      <c r="D84" s="96"/>
      <c r="E84" s="86">
        <f>SUMPRODUCT(E82:E83,$C82:$C83)</f>
        <v>0</v>
      </c>
      <c r="F84" s="86">
        <f>SUMPRODUCT(F82:F83,$C82:$C83)</f>
        <v>0</v>
      </c>
      <c r="G84" s="86">
        <f>SUM(G82:G83)</f>
        <v>0</v>
      </c>
    </row>
    <row r="85" spans="1:7">
      <c r="A85" s="115">
        <v>8</v>
      </c>
      <c r="B85" s="116" t="s">
        <v>146</v>
      </c>
      <c r="C85" s="128"/>
      <c r="D85" s="117"/>
      <c r="E85" s="114"/>
      <c r="F85" s="114"/>
      <c r="G85" s="118"/>
    </row>
    <row r="86" spans="1:7" ht="38.25">
      <c r="A86" s="119" t="s">
        <v>153</v>
      </c>
      <c r="B86" s="120" t="s">
        <v>141</v>
      </c>
      <c r="C86" s="128">
        <v>9</v>
      </c>
      <c r="D86" s="117" t="s">
        <v>142</v>
      </c>
      <c r="E86" s="112">
        <v>0</v>
      </c>
      <c r="F86" s="112">
        <v>0</v>
      </c>
      <c r="G86" s="118">
        <f>SUM(E86,F86)*C86</f>
        <v>0</v>
      </c>
    </row>
    <row r="87" spans="1:7" ht="38.25">
      <c r="A87" s="119" t="s">
        <v>154</v>
      </c>
      <c r="B87" s="134" t="s">
        <v>143</v>
      </c>
      <c r="C87" s="128">
        <v>6</v>
      </c>
      <c r="D87" s="117" t="s">
        <v>142</v>
      </c>
      <c r="E87" s="112">
        <v>0</v>
      </c>
      <c r="F87" s="112">
        <v>0</v>
      </c>
      <c r="G87" s="118">
        <f>SUM(E87,F87)*C87</f>
        <v>0</v>
      </c>
    </row>
    <row r="88" spans="1:7">
      <c r="A88" s="37"/>
      <c r="B88" s="85" t="s">
        <v>155</v>
      </c>
      <c r="C88" s="79"/>
      <c r="D88" s="39"/>
      <c r="E88" s="86">
        <f>SUMPRODUCT(E86:E87,$C86:$C87)</f>
        <v>0</v>
      </c>
      <c r="F88" s="86">
        <f>SUMPRODUCT(F86:F87,$C86:$C87)</f>
        <v>0</v>
      </c>
      <c r="G88" s="86">
        <f>SUM(G86:G87)</f>
        <v>0</v>
      </c>
    </row>
    <row r="89" spans="1:7">
      <c r="A89" s="84">
        <v>9</v>
      </c>
      <c r="B89" s="121" t="s">
        <v>144</v>
      </c>
      <c r="C89" s="95"/>
      <c r="D89" s="39"/>
      <c r="E89" s="122"/>
      <c r="F89" s="122"/>
      <c r="G89" s="122"/>
    </row>
    <row r="90" spans="1:7">
      <c r="A90" s="37" t="s">
        <v>110</v>
      </c>
      <c r="B90" s="162" t="s">
        <v>332</v>
      </c>
      <c r="C90" s="135">
        <v>3</v>
      </c>
      <c r="D90" s="96" t="s">
        <v>119</v>
      </c>
      <c r="E90" s="155">
        <v>0</v>
      </c>
      <c r="F90" s="156">
        <v>0</v>
      </c>
      <c r="G90" s="40">
        <f>(E90+F90)*C90</f>
        <v>0</v>
      </c>
    </row>
    <row r="91" spans="1:7" ht="25.5">
      <c r="A91" s="37" t="s">
        <v>111</v>
      </c>
      <c r="B91" s="162" t="s">
        <v>298</v>
      </c>
      <c r="C91" s="146">
        <v>3</v>
      </c>
      <c r="D91" s="96" t="s">
        <v>119</v>
      </c>
      <c r="E91" s="102">
        <v>0</v>
      </c>
      <c r="F91" s="123">
        <v>0</v>
      </c>
      <c r="G91" s="40">
        <f>(E91+F91)*C91</f>
        <v>0</v>
      </c>
    </row>
    <row r="92" spans="1:7">
      <c r="A92" s="37" t="s">
        <v>122</v>
      </c>
      <c r="B92" s="143" t="s">
        <v>145</v>
      </c>
      <c r="C92" s="147">
        <v>748</v>
      </c>
      <c r="D92" s="96" t="s">
        <v>114</v>
      </c>
      <c r="E92" s="155">
        <v>0</v>
      </c>
      <c r="F92" s="155">
        <v>0</v>
      </c>
      <c r="G92" s="40">
        <f>(E92+F92)*C92</f>
        <v>0</v>
      </c>
    </row>
    <row r="93" spans="1:7">
      <c r="A93" s="37"/>
      <c r="B93" s="85" t="s">
        <v>112</v>
      </c>
      <c r="C93" s="95"/>
      <c r="D93" s="96"/>
      <c r="E93" s="86">
        <f>SUMPRODUCT(E90:E92,$C90:$C92)</f>
        <v>0</v>
      </c>
      <c r="F93" s="86">
        <f>SUMPRODUCT(F90:F92,$C90:$C92)</f>
        <v>0</v>
      </c>
      <c r="G93" s="86">
        <f>SUM(G90:G92)</f>
        <v>0</v>
      </c>
    </row>
    <row r="94" spans="1:7">
      <c r="A94" s="84">
        <v>10</v>
      </c>
      <c r="B94" s="83" t="s">
        <v>101</v>
      </c>
      <c r="C94" s="79"/>
      <c r="D94" s="39"/>
      <c r="E94" s="40"/>
      <c r="F94" s="40"/>
      <c r="G94" s="40"/>
    </row>
    <row r="95" spans="1:7">
      <c r="A95" s="37" t="s">
        <v>315</v>
      </c>
      <c r="B95" s="38" t="s">
        <v>100</v>
      </c>
      <c r="C95" s="39">
        <v>1</v>
      </c>
      <c r="D95" s="39" t="s">
        <v>69</v>
      </c>
      <c r="E95" s="40" t="s">
        <v>62</v>
      </c>
      <c r="F95" s="130">
        <v>0</v>
      </c>
      <c r="G95" s="40">
        <f>SUMPRODUCT(E95:F95)*C95</f>
        <v>0</v>
      </c>
    </row>
    <row r="96" spans="1:7" ht="40.5" customHeight="1">
      <c r="A96" s="171" t="s">
        <v>316</v>
      </c>
      <c r="B96" s="38" t="s">
        <v>216</v>
      </c>
      <c r="C96" s="39">
        <v>1</v>
      </c>
      <c r="D96" s="39" t="s">
        <v>105</v>
      </c>
      <c r="E96" s="40" t="s">
        <v>62</v>
      </c>
      <c r="F96" s="130">
        <v>0</v>
      </c>
      <c r="G96" s="40">
        <f>SUMPRODUCT(E96:F96)*C96</f>
        <v>0</v>
      </c>
    </row>
    <row r="97" spans="1:9" ht="15.75" thickBot="1">
      <c r="A97" s="86"/>
      <c r="B97" s="85" t="s">
        <v>317</v>
      </c>
      <c r="C97" s="79"/>
      <c r="D97" s="39"/>
      <c r="E97" s="86">
        <f>SUMPRODUCT(E95:E96,$C95:$C96)</f>
        <v>0</v>
      </c>
      <c r="F97" s="86">
        <f>SUMPRODUCT(F95:F96,$C95:$C96)</f>
        <v>0</v>
      </c>
      <c r="G97" s="86">
        <f>SUM(G95:G96)</f>
        <v>0</v>
      </c>
    </row>
    <row r="98" spans="1:9" ht="15.75" thickBot="1">
      <c r="A98" s="36"/>
      <c r="B98" s="186" t="s">
        <v>102</v>
      </c>
      <c r="C98" s="186"/>
      <c r="D98" s="186"/>
      <c r="E98" s="36">
        <f>E20+E58+E38+E26+E93+E97+E88+E84+E71+E80</f>
        <v>0</v>
      </c>
      <c r="F98" s="36">
        <f>F20+F58+F38+F26+F93+F97+F88+F84+F71+F80</f>
        <v>0</v>
      </c>
      <c r="G98" s="36">
        <f>G20+G58+G38+G26+G93+G97+G88+G84+G71+G80</f>
        <v>0</v>
      </c>
    </row>
    <row r="99" spans="1:9" ht="15.75" thickBot="1">
      <c r="A99" s="77"/>
      <c r="B99" s="187" t="s">
        <v>103</v>
      </c>
      <c r="C99" s="187"/>
      <c r="D99" s="187"/>
      <c r="E99" s="78">
        <f>TRUNC(E98*(1+$G$3),2)</f>
        <v>0</v>
      </c>
      <c r="F99" s="78">
        <f>TRUNC(F98*(1+$G$3),2)+0.01</f>
        <v>0.01</v>
      </c>
      <c r="G99" s="78">
        <f>TRUNC(G98*(1+$G$3),2)</f>
        <v>0</v>
      </c>
    </row>
    <row r="100" spans="1:9" ht="31.5">
      <c r="A100" s="161" t="s">
        <v>172</v>
      </c>
      <c r="B100" s="160" t="s">
        <v>173</v>
      </c>
      <c r="C100" s="177"/>
      <c r="D100" s="177"/>
      <c r="E100" s="178"/>
      <c r="F100" s="178"/>
      <c r="G100" s="178"/>
    </row>
    <row r="101" spans="1:9">
      <c r="A101" s="84">
        <v>1</v>
      </c>
      <c r="B101" s="80" t="s">
        <v>65</v>
      </c>
      <c r="C101" s="81"/>
      <c r="D101" s="81"/>
      <c r="E101" s="82"/>
      <c r="F101" s="82"/>
      <c r="G101" s="82"/>
    </row>
    <row r="102" spans="1:9">
      <c r="A102" s="37" t="s">
        <v>9</v>
      </c>
      <c r="B102" s="38" t="s">
        <v>66</v>
      </c>
      <c r="C102" s="79">
        <v>1</v>
      </c>
      <c r="D102" s="39" t="s">
        <v>7</v>
      </c>
      <c r="E102" s="157" t="s">
        <v>62</v>
      </c>
      <c r="F102" s="130">
        <v>0</v>
      </c>
      <c r="G102" s="40">
        <f>SUMPRODUCT(E102:F102)*C102</f>
        <v>0</v>
      </c>
    </row>
    <row r="103" spans="1:9">
      <c r="A103" s="37"/>
      <c r="B103" s="85" t="s">
        <v>56</v>
      </c>
      <c r="C103" s="79"/>
      <c r="D103" s="39"/>
      <c r="E103" s="86">
        <f>SUMPRODUCT(E101:E102,$C101:$C102)</f>
        <v>0</v>
      </c>
      <c r="F103" s="86">
        <f>SUMPRODUCT(F102:F102,$C102:$C102)</f>
        <v>0</v>
      </c>
      <c r="G103" s="86">
        <f>SUM(G102:G102)</f>
        <v>0</v>
      </c>
    </row>
    <row r="104" spans="1:9" collapsed="1">
      <c r="A104" s="84">
        <v>2</v>
      </c>
      <c r="B104" s="83" t="s">
        <v>52</v>
      </c>
      <c r="C104" s="39"/>
      <c r="D104" s="39"/>
      <c r="E104" s="40"/>
      <c r="F104" s="40"/>
      <c r="G104" s="40"/>
    </row>
    <row r="105" spans="1:9" ht="38.25">
      <c r="A105" s="37" t="s">
        <v>44</v>
      </c>
      <c r="B105" s="38" t="s">
        <v>67</v>
      </c>
      <c r="C105" s="79">
        <v>1</v>
      </c>
      <c r="D105" s="39" t="s">
        <v>69</v>
      </c>
      <c r="E105" s="185">
        <v>0</v>
      </c>
      <c r="F105" s="185">
        <v>0</v>
      </c>
      <c r="G105" s="40">
        <f>SUMPRODUCT(E105:F105)*C105</f>
        <v>0</v>
      </c>
    </row>
    <row r="106" spans="1:9" ht="25.5">
      <c r="A106" s="37" t="s">
        <v>45</v>
      </c>
      <c r="B106" s="38" t="s">
        <v>175</v>
      </c>
      <c r="C106" s="79">
        <v>8</v>
      </c>
      <c r="D106" s="39" t="s">
        <v>69</v>
      </c>
      <c r="E106" s="98">
        <v>0</v>
      </c>
      <c r="F106" s="98">
        <v>0</v>
      </c>
      <c r="G106" s="40">
        <f>SUMPRODUCT(E106:F106)*C106</f>
        <v>0</v>
      </c>
    </row>
    <row r="107" spans="1:9" ht="25.5">
      <c r="A107" s="37" t="s">
        <v>46</v>
      </c>
      <c r="B107" s="38" t="s">
        <v>176</v>
      </c>
      <c r="C107" s="79">
        <v>4</v>
      </c>
      <c r="D107" s="39" t="s">
        <v>69</v>
      </c>
      <c r="E107" s="98">
        <v>0</v>
      </c>
      <c r="F107" s="98">
        <v>0</v>
      </c>
      <c r="G107" s="40">
        <f>SUMPRODUCT(E107:F107)*C107</f>
        <v>0</v>
      </c>
    </row>
    <row r="108" spans="1:9">
      <c r="A108" s="37" t="s">
        <v>51</v>
      </c>
      <c r="B108" s="38" t="s">
        <v>178</v>
      </c>
      <c r="C108" s="79">
        <v>1</v>
      </c>
      <c r="D108" s="39" t="s">
        <v>69</v>
      </c>
      <c r="E108" s="98">
        <v>0</v>
      </c>
      <c r="F108" s="98">
        <v>0</v>
      </c>
      <c r="G108" s="40">
        <f>SUMPRODUCT(E108:F108)*C108</f>
        <v>0</v>
      </c>
    </row>
    <row r="109" spans="1:9">
      <c r="A109" s="37"/>
      <c r="B109" s="85" t="s">
        <v>57</v>
      </c>
      <c r="C109" s="79"/>
      <c r="D109" s="39"/>
      <c r="E109" s="86">
        <f>SUMPRODUCT(E105:E108,$C105:$C108)</f>
        <v>0</v>
      </c>
      <c r="F109" s="86">
        <f>SUMPRODUCT(F105:F108,$C105:$C108)</f>
        <v>0</v>
      </c>
      <c r="G109" s="86">
        <f>SUM(G105:G108)</f>
        <v>0</v>
      </c>
    </row>
    <row r="110" spans="1:9">
      <c r="A110" s="84">
        <v>3</v>
      </c>
      <c r="B110" s="83" t="s">
        <v>68</v>
      </c>
      <c r="C110" s="79"/>
      <c r="D110" s="39"/>
      <c r="E110" s="40"/>
      <c r="F110" s="40"/>
      <c r="G110" s="40"/>
    </row>
    <row r="111" spans="1:9" ht="25.5">
      <c r="A111" s="37" t="s">
        <v>47</v>
      </c>
      <c r="B111" s="38" t="s">
        <v>342</v>
      </c>
      <c r="C111" s="79">
        <v>6</v>
      </c>
      <c r="D111" s="39" t="s">
        <v>69</v>
      </c>
      <c r="E111" s="130">
        <v>0</v>
      </c>
      <c r="F111" s="130">
        <v>0</v>
      </c>
      <c r="G111" s="40">
        <f>SUMPRODUCT(E111:F111)*C111</f>
        <v>0</v>
      </c>
      <c r="H111" s="182"/>
      <c r="I111" s="167"/>
    </row>
    <row r="112" spans="1:9" ht="25.5">
      <c r="A112" s="37" t="s">
        <v>48</v>
      </c>
      <c r="B112" s="38" t="s">
        <v>343</v>
      </c>
      <c r="C112" s="79">
        <v>25</v>
      </c>
      <c r="D112" s="96" t="s">
        <v>69</v>
      </c>
      <c r="E112" s="130">
        <v>0</v>
      </c>
      <c r="F112" s="130">
        <v>0</v>
      </c>
      <c r="G112" s="40">
        <f>SUMPRODUCT(E112:F112)*C112</f>
        <v>0</v>
      </c>
    </row>
    <row r="113" spans="1:10" ht="25.5">
      <c r="A113" s="37" t="s">
        <v>72</v>
      </c>
      <c r="B113" s="38" t="s">
        <v>180</v>
      </c>
      <c r="C113" s="79">
        <v>13</v>
      </c>
      <c r="D113" s="88" t="s">
        <v>69</v>
      </c>
      <c r="E113" s="130">
        <v>0</v>
      </c>
      <c r="F113" s="130">
        <v>0</v>
      </c>
      <c r="G113" s="40">
        <f t="shared" ref="G113:G117" si="6">SUMPRODUCT(E113:F113)*C113</f>
        <v>0</v>
      </c>
    </row>
    <row r="114" spans="1:10" ht="25.5">
      <c r="A114" s="37" t="s">
        <v>73</v>
      </c>
      <c r="B114" s="87" t="s">
        <v>181</v>
      </c>
      <c r="C114" s="79">
        <v>5</v>
      </c>
      <c r="D114" s="39" t="s">
        <v>69</v>
      </c>
      <c r="E114" s="130">
        <v>0</v>
      </c>
      <c r="F114" s="130">
        <v>0</v>
      </c>
      <c r="G114" s="40">
        <f t="shared" si="6"/>
        <v>0</v>
      </c>
    </row>
    <row r="115" spans="1:10" ht="25.5">
      <c r="A115" s="37" t="s">
        <v>74</v>
      </c>
      <c r="B115" s="38" t="s">
        <v>70</v>
      </c>
      <c r="C115" s="79">
        <v>6</v>
      </c>
      <c r="D115" s="39" t="s">
        <v>69</v>
      </c>
      <c r="E115" s="130">
        <v>0</v>
      </c>
      <c r="F115" s="130">
        <v>0</v>
      </c>
      <c r="G115" s="40">
        <f t="shared" si="6"/>
        <v>0</v>
      </c>
    </row>
    <row r="116" spans="1:10" ht="25.5">
      <c r="A116" s="37" t="s">
        <v>75</v>
      </c>
      <c r="B116" s="87" t="s">
        <v>71</v>
      </c>
      <c r="C116" s="79">
        <v>1</v>
      </c>
      <c r="D116" s="88" t="s">
        <v>69</v>
      </c>
      <c r="E116" s="130">
        <v>0</v>
      </c>
      <c r="F116" s="130">
        <v>0</v>
      </c>
      <c r="G116" s="40">
        <f t="shared" si="6"/>
        <v>0</v>
      </c>
    </row>
    <row r="117" spans="1:10" ht="25.5">
      <c r="A117" s="37" t="s">
        <v>76</v>
      </c>
      <c r="B117" s="89" t="s">
        <v>327</v>
      </c>
      <c r="C117" s="79">
        <v>8</v>
      </c>
      <c r="D117" s="88" t="s">
        <v>69</v>
      </c>
      <c r="E117" s="180">
        <v>0</v>
      </c>
      <c r="F117" s="180">
        <v>0</v>
      </c>
      <c r="G117" s="40">
        <f t="shared" si="6"/>
        <v>0</v>
      </c>
    </row>
    <row r="118" spans="1:10">
      <c r="A118" s="37" t="s">
        <v>77</v>
      </c>
      <c r="B118" s="89" t="s">
        <v>182</v>
      </c>
      <c r="C118" s="79">
        <v>11</v>
      </c>
      <c r="D118" s="88" t="s">
        <v>69</v>
      </c>
      <c r="E118" s="130">
        <v>0</v>
      </c>
      <c r="F118" s="130">
        <v>0</v>
      </c>
      <c r="G118" s="40">
        <f>SUMPRODUCT(E118:F118)*C118</f>
        <v>0</v>
      </c>
    </row>
    <row r="119" spans="1:10" ht="25.5">
      <c r="A119" s="37" t="s">
        <v>78</v>
      </c>
      <c r="B119" s="89" t="s">
        <v>220</v>
      </c>
      <c r="C119" s="79">
        <v>5</v>
      </c>
      <c r="D119" s="88" t="s">
        <v>69</v>
      </c>
      <c r="E119" s="180">
        <v>0</v>
      </c>
      <c r="F119" s="180">
        <v>0</v>
      </c>
      <c r="G119" s="40">
        <f>SUMPRODUCT(E119:F119)*C119</f>
        <v>0</v>
      </c>
      <c r="J119" s="40"/>
    </row>
    <row r="120" spans="1:10" ht="25.5">
      <c r="A120" s="37" t="s">
        <v>183</v>
      </c>
      <c r="B120" s="87" t="s">
        <v>328</v>
      </c>
      <c r="C120" s="79">
        <v>13</v>
      </c>
      <c r="D120" s="88" t="s">
        <v>69</v>
      </c>
      <c r="E120" s="130">
        <v>0</v>
      </c>
      <c r="F120" s="130">
        <v>0</v>
      </c>
      <c r="G120" s="40">
        <f>SUMPRODUCT(E120:F120)*C120</f>
        <v>0</v>
      </c>
    </row>
    <row r="121" spans="1:10" ht="21.75" customHeight="1">
      <c r="A121" s="37" t="s">
        <v>217</v>
      </c>
      <c r="B121" s="38" t="s">
        <v>104</v>
      </c>
      <c r="C121" s="79">
        <v>1</v>
      </c>
      <c r="D121" s="88" t="s">
        <v>105</v>
      </c>
      <c r="E121" s="130">
        <v>0</v>
      </c>
      <c r="F121" s="130">
        <v>0</v>
      </c>
      <c r="G121" s="40">
        <f>SUMPRODUCT(E121:F121)*C121</f>
        <v>0</v>
      </c>
    </row>
    <row r="122" spans="1:10">
      <c r="A122" s="37"/>
      <c r="B122" s="85" t="s">
        <v>58</v>
      </c>
      <c r="C122" s="79"/>
      <c r="D122" s="39"/>
      <c r="E122" s="86">
        <f>SUMPRODUCT(E111:E121,$C111:$C121)</f>
        <v>0</v>
      </c>
      <c r="F122" s="86">
        <f>SUMPRODUCT(F111:F121,$C111:$C121)</f>
        <v>0</v>
      </c>
      <c r="G122" s="86">
        <f>SUM(G111:G121)</f>
        <v>0</v>
      </c>
    </row>
    <row r="123" spans="1:10">
      <c r="A123" s="84">
        <v>4</v>
      </c>
      <c r="B123" s="83" t="s">
        <v>184</v>
      </c>
      <c r="C123" s="39"/>
      <c r="D123" s="39"/>
      <c r="E123" s="40"/>
      <c r="F123" s="40"/>
      <c r="G123" s="40"/>
    </row>
    <row r="124" spans="1:10" ht="38.25">
      <c r="A124" s="37" t="s">
        <v>49</v>
      </c>
      <c r="B124" s="38" t="s">
        <v>79</v>
      </c>
      <c r="C124" s="79">
        <v>28</v>
      </c>
      <c r="D124" s="39" t="s">
        <v>69</v>
      </c>
      <c r="E124" s="99">
        <v>0</v>
      </c>
      <c r="F124" s="99">
        <v>0</v>
      </c>
      <c r="G124" s="40">
        <f>SUMPRODUCT(E124:F124)*C124</f>
        <v>0</v>
      </c>
    </row>
    <row r="125" spans="1:10" ht="38.25">
      <c r="A125" s="37" t="s">
        <v>50</v>
      </c>
      <c r="B125" s="38" t="s">
        <v>106</v>
      </c>
      <c r="C125" s="79">
        <v>9</v>
      </c>
      <c r="D125" s="39" t="s">
        <v>69</v>
      </c>
      <c r="E125" s="99">
        <v>0</v>
      </c>
      <c r="F125" s="99">
        <v>0</v>
      </c>
      <c r="G125" s="40">
        <f>SUMPRODUCT(E125:F125)*C125</f>
        <v>0</v>
      </c>
    </row>
    <row r="126" spans="1:10" ht="73.5" customHeight="1">
      <c r="A126" s="37" t="s">
        <v>53</v>
      </c>
      <c r="B126" s="148" t="s">
        <v>186</v>
      </c>
      <c r="C126" s="79">
        <v>1</v>
      </c>
      <c r="D126" s="39" t="s">
        <v>188</v>
      </c>
      <c r="E126" s="99">
        <v>0</v>
      </c>
      <c r="F126" s="99">
        <v>0</v>
      </c>
      <c r="G126" s="40">
        <f>SUMPRODUCT(E126:F126)*C126</f>
        <v>0</v>
      </c>
    </row>
    <row r="127" spans="1:10" ht="42.75" customHeight="1">
      <c r="A127" s="37" t="s">
        <v>54</v>
      </c>
      <c r="B127" s="89" t="s">
        <v>187</v>
      </c>
      <c r="C127" s="79">
        <v>1</v>
      </c>
      <c r="D127" s="39" t="s">
        <v>188</v>
      </c>
      <c r="E127" s="99">
        <v>0</v>
      </c>
      <c r="F127" s="99">
        <v>0</v>
      </c>
      <c r="G127" s="40">
        <f>SUMPRODUCT(E127:F127)*C127</f>
        <v>0</v>
      </c>
    </row>
    <row r="128" spans="1:10">
      <c r="A128" s="37"/>
      <c r="B128" s="85" t="s">
        <v>59</v>
      </c>
      <c r="C128" s="132"/>
      <c r="D128" s="133"/>
      <c r="E128" s="86">
        <f>SUMPRODUCT(E124:E127,$C124:$C127)</f>
        <v>0</v>
      </c>
      <c r="F128" s="86">
        <f>SUMPRODUCT(F124:F127,$C124:$C127)</f>
        <v>0</v>
      </c>
      <c r="G128" s="86">
        <f>SUM(G124:G127)</f>
        <v>0</v>
      </c>
    </row>
    <row r="129" spans="1:9">
      <c r="A129" s="84">
        <v>5</v>
      </c>
      <c r="B129" s="83" t="s">
        <v>194</v>
      </c>
      <c r="C129" s="79"/>
      <c r="D129" s="39"/>
      <c r="E129" s="40"/>
      <c r="F129" s="40"/>
      <c r="G129" s="40"/>
    </row>
    <row r="130" spans="1:9" ht="63.75">
      <c r="A130" s="37" t="s">
        <v>19</v>
      </c>
      <c r="B130" s="38" t="s">
        <v>123</v>
      </c>
      <c r="C130" s="39">
        <v>1</v>
      </c>
      <c r="D130" s="39" t="s">
        <v>69</v>
      </c>
      <c r="E130" s="130">
        <v>0</v>
      </c>
      <c r="F130" s="130">
        <v>0</v>
      </c>
      <c r="G130" s="40">
        <f t="shared" ref="G130" si="7">SUMPRODUCT(E130:F130)*C130</f>
        <v>0</v>
      </c>
    </row>
    <row r="131" spans="1:9" ht="38.25">
      <c r="A131" s="37" t="s">
        <v>21</v>
      </c>
      <c r="B131" s="38" t="s">
        <v>90</v>
      </c>
      <c r="C131" s="39">
        <v>6</v>
      </c>
      <c r="D131" s="39" t="s">
        <v>69</v>
      </c>
      <c r="E131" s="130">
        <v>0</v>
      </c>
      <c r="F131" s="130">
        <v>0</v>
      </c>
      <c r="G131" s="40">
        <f t="shared" ref="G131:G136" si="8">SUMPRODUCT(E131:F131)*C131</f>
        <v>0</v>
      </c>
    </row>
    <row r="132" spans="1:9" ht="25.5">
      <c r="A132" s="37" t="s">
        <v>23</v>
      </c>
      <c r="B132" s="38" t="s">
        <v>91</v>
      </c>
      <c r="C132" s="39">
        <v>5</v>
      </c>
      <c r="D132" s="39" t="s">
        <v>69</v>
      </c>
      <c r="E132" s="130">
        <v>0</v>
      </c>
      <c r="F132" s="130">
        <v>0</v>
      </c>
      <c r="G132" s="40">
        <f t="shared" si="8"/>
        <v>0</v>
      </c>
    </row>
    <row r="133" spans="1:9">
      <c r="A133" s="37" t="s">
        <v>25</v>
      </c>
      <c r="B133" s="38" t="s">
        <v>192</v>
      </c>
      <c r="C133" s="132">
        <v>250</v>
      </c>
      <c r="D133" s="133" t="s">
        <v>80</v>
      </c>
      <c r="E133" s="130">
        <v>0</v>
      </c>
      <c r="F133" s="130">
        <v>0</v>
      </c>
      <c r="G133" s="40">
        <f t="shared" ref="G133" si="9">(E133+F133)*C133</f>
        <v>0</v>
      </c>
    </row>
    <row r="134" spans="1:9" ht="25.5">
      <c r="A134" s="37" t="s">
        <v>94</v>
      </c>
      <c r="B134" s="38" t="s">
        <v>191</v>
      </c>
      <c r="C134" s="39">
        <v>8</v>
      </c>
      <c r="D134" s="39" t="s">
        <v>69</v>
      </c>
      <c r="E134" s="180">
        <v>0</v>
      </c>
      <c r="F134" s="180">
        <v>0</v>
      </c>
      <c r="G134" s="40">
        <f t="shared" ref="G134" si="10">(E134+F134)*C134</f>
        <v>0</v>
      </c>
    </row>
    <row r="135" spans="1:9" ht="29.25" customHeight="1">
      <c r="A135" s="37" t="s">
        <v>95</v>
      </c>
      <c r="B135" s="125" t="s">
        <v>190</v>
      </c>
      <c r="C135" s="39">
        <v>77</v>
      </c>
      <c r="D135" s="39" t="s">
        <v>80</v>
      </c>
      <c r="E135" s="130">
        <v>0</v>
      </c>
      <c r="F135" s="130">
        <v>0</v>
      </c>
      <c r="G135" s="40">
        <f t="shared" si="8"/>
        <v>0</v>
      </c>
    </row>
    <row r="136" spans="1:9">
      <c r="A136" s="37" t="s">
        <v>96</v>
      </c>
      <c r="B136" s="89" t="s">
        <v>189</v>
      </c>
      <c r="C136" s="39">
        <v>77</v>
      </c>
      <c r="D136" s="39" t="s">
        <v>80</v>
      </c>
      <c r="E136" s="130">
        <v>0</v>
      </c>
      <c r="F136" s="130">
        <v>0</v>
      </c>
      <c r="G136" s="40">
        <f t="shared" si="8"/>
        <v>0</v>
      </c>
    </row>
    <row r="137" spans="1:9">
      <c r="A137" s="37"/>
      <c r="B137" s="85" t="s">
        <v>150</v>
      </c>
      <c r="C137" s="79"/>
      <c r="D137" s="39"/>
      <c r="E137" s="86">
        <f>SUMPRODUCT(E130:E136,$C130:$C136)</f>
        <v>0</v>
      </c>
      <c r="F137" s="86">
        <f>SUMPRODUCT(F130:F136,$C130:$C136)</f>
        <v>0</v>
      </c>
      <c r="G137" s="86">
        <f>SUM(G130:G136)</f>
        <v>0</v>
      </c>
    </row>
    <row r="138" spans="1:9">
      <c r="A138" s="84">
        <v>6</v>
      </c>
      <c r="B138" s="83" t="s">
        <v>156</v>
      </c>
      <c r="C138" s="79"/>
      <c r="D138" s="39"/>
      <c r="E138" s="40"/>
      <c r="F138" s="40"/>
      <c r="G138" s="40"/>
    </row>
    <row r="139" spans="1:9" ht="42" customHeight="1">
      <c r="A139" s="37" t="s">
        <v>99</v>
      </c>
      <c r="B139" s="125" t="s">
        <v>193</v>
      </c>
      <c r="C139" s="39">
        <v>11</v>
      </c>
      <c r="D139" s="39" t="s">
        <v>80</v>
      </c>
      <c r="E139" s="180">
        <v>0</v>
      </c>
      <c r="F139" s="180">
        <v>0</v>
      </c>
      <c r="G139" s="40">
        <f t="shared" ref="G139:G147" si="11">SUMPRODUCT(E139:F139)*C139</f>
        <v>0</v>
      </c>
      <c r="H139" s="183"/>
      <c r="I139" s="164"/>
    </row>
    <row r="140" spans="1:9" ht="39" customHeight="1">
      <c r="A140" s="37" t="s">
        <v>113</v>
      </c>
      <c r="B140" s="125" t="s">
        <v>195</v>
      </c>
      <c r="C140" s="39">
        <v>12.65</v>
      </c>
      <c r="D140" s="39" t="s">
        <v>80</v>
      </c>
      <c r="E140" s="130">
        <v>0</v>
      </c>
      <c r="F140" s="130">
        <v>0</v>
      </c>
      <c r="G140" s="40">
        <f>SUMPRODUCT(E140:F140)*C140</f>
        <v>0</v>
      </c>
      <c r="I140" s="164"/>
    </row>
    <row r="141" spans="1:9">
      <c r="A141" s="37" t="s">
        <v>164</v>
      </c>
      <c r="B141" s="140" t="s">
        <v>196</v>
      </c>
      <c r="C141" s="132">
        <v>11.3</v>
      </c>
      <c r="D141" s="141" t="s">
        <v>80</v>
      </c>
      <c r="E141" s="180">
        <v>0</v>
      </c>
      <c r="F141" s="180">
        <v>0</v>
      </c>
      <c r="G141" s="40">
        <f t="shared" si="11"/>
        <v>0</v>
      </c>
      <c r="I141" s="164"/>
    </row>
    <row r="142" spans="1:9" ht="51">
      <c r="A142" s="37" t="s">
        <v>165</v>
      </c>
      <c r="B142" s="149" t="s">
        <v>197</v>
      </c>
      <c r="C142" s="132">
        <v>11.3</v>
      </c>
      <c r="D142" s="141" t="s">
        <v>80</v>
      </c>
      <c r="E142" s="180">
        <v>0</v>
      </c>
      <c r="F142" s="180">
        <v>0</v>
      </c>
      <c r="G142" s="40">
        <f t="shared" si="11"/>
        <v>0</v>
      </c>
      <c r="I142" s="164"/>
    </row>
    <row r="143" spans="1:9" ht="51">
      <c r="A143" s="37" t="s">
        <v>166</v>
      </c>
      <c r="B143" s="150" t="s">
        <v>198</v>
      </c>
      <c r="C143" s="132">
        <v>1.4</v>
      </c>
      <c r="D143" s="96" t="s">
        <v>80</v>
      </c>
      <c r="E143" s="180">
        <v>0</v>
      </c>
      <c r="F143" s="180">
        <v>0</v>
      </c>
      <c r="G143" s="40">
        <f t="shared" si="11"/>
        <v>0</v>
      </c>
      <c r="I143" s="164"/>
    </row>
    <row r="144" spans="1:9" ht="53.25" customHeight="1">
      <c r="A144" s="37" t="s">
        <v>167</v>
      </c>
      <c r="B144" s="151" t="s">
        <v>199</v>
      </c>
      <c r="C144" s="132">
        <v>13.7</v>
      </c>
      <c r="D144" s="96" t="s">
        <v>80</v>
      </c>
      <c r="E144" s="180">
        <v>0</v>
      </c>
      <c r="F144" s="180">
        <v>0</v>
      </c>
      <c r="G144" s="40">
        <f t="shared" si="11"/>
        <v>0</v>
      </c>
      <c r="I144" s="164"/>
    </row>
    <row r="145" spans="1:9">
      <c r="A145" s="37" t="s">
        <v>168</v>
      </c>
      <c r="B145" s="38" t="s">
        <v>200</v>
      </c>
      <c r="C145" s="39">
        <v>13.7</v>
      </c>
      <c r="D145" s="39" t="s">
        <v>80</v>
      </c>
      <c r="E145" s="180">
        <v>0</v>
      </c>
      <c r="F145" s="180">
        <v>0</v>
      </c>
      <c r="G145" s="40">
        <f t="shared" si="11"/>
        <v>0</v>
      </c>
      <c r="I145" s="164"/>
    </row>
    <row r="146" spans="1:9" ht="54" customHeight="1">
      <c r="A146" s="37" t="s">
        <v>314</v>
      </c>
      <c r="B146" s="125" t="s">
        <v>201</v>
      </c>
      <c r="C146" s="39">
        <v>12</v>
      </c>
      <c r="D146" s="39" t="s">
        <v>80</v>
      </c>
      <c r="E146" s="180">
        <v>0</v>
      </c>
      <c r="F146" s="180">
        <v>0</v>
      </c>
      <c r="G146" s="40">
        <f t="shared" si="11"/>
        <v>0</v>
      </c>
      <c r="I146" s="164"/>
    </row>
    <row r="147" spans="1:9" ht="54" customHeight="1">
      <c r="A147" s="37" t="s">
        <v>318</v>
      </c>
      <c r="B147" s="149" t="s">
        <v>204</v>
      </c>
      <c r="C147" s="132">
        <v>5</v>
      </c>
      <c r="D147" s="141" t="s">
        <v>80</v>
      </c>
      <c r="E147" s="180">
        <v>0</v>
      </c>
      <c r="F147" s="180">
        <v>0</v>
      </c>
      <c r="G147" s="40">
        <f t="shared" si="11"/>
        <v>0</v>
      </c>
      <c r="I147" s="164"/>
    </row>
    <row r="148" spans="1:9">
      <c r="A148" s="37"/>
      <c r="B148" s="85" t="s">
        <v>107</v>
      </c>
      <c r="C148" s="144"/>
      <c r="D148" s="96"/>
      <c r="E148" s="86">
        <f>SUMPRODUCT(E139:E147,$C139:$C147)</f>
        <v>0</v>
      </c>
      <c r="F148" s="86">
        <f>SUMPRODUCT(F139:F147,$C139:$C147)</f>
        <v>0</v>
      </c>
      <c r="G148" s="86">
        <f>SUM(G139:G147)</f>
        <v>0</v>
      </c>
    </row>
    <row r="149" spans="1:9">
      <c r="A149" s="84">
        <v>7</v>
      </c>
      <c r="B149" s="121" t="s">
        <v>144</v>
      </c>
      <c r="C149" s="95"/>
      <c r="D149" s="39"/>
      <c r="E149" s="122"/>
      <c r="F149" s="122"/>
      <c r="G149" s="122"/>
    </row>
    <row r="150" spans="1:9">
      <c r="A150" s="37" t="s">
        <v>151</v>
      </c>
      <c r="B150" s="162" t="s">
        <v>332</v>
      </c>
      <c r="C150" s="135">
        <v>3</v>
      </c>
      <c r="D150" s="96" t="s">
        <v>119</v>
      </c>
      <c r="E150" s="155">
        <v>0</v>
      </c>
      <c r="F150" s="156">
        <v>0</v>
      </c>
      <c r="G150" s="40">
        <f>(E150+F150)*C150</f>
        <v>0</v>
      </c>
    </row>
    <row r="151" spans="1:9" ht="25.5">
      <c r="A151" s="37" t="s">
        <v>152</v>
      </c>
      <c r="B151" s="149" t="s">
        <v>298</v>
      </c>
      <c r="C151" s="146">
        <v>3</v>
      </c>
      <c r="D151" s="96" t="s">
        <v>119</v>
      </c>
      <c r="E151" s="102">
        <v>0</v>
      </c>
      <c r="F151" s="123">
        <v>0</v>
      </c>
      <c r="G151" s="40">
        <f>(E151+F151)*C151</f>
        <v>0</v>
      </c>
    </row>
    <row r="152" spans="1:9">
      <c r="A152" s="37" t="s">
        <v>169</v>
      </c>
      <c r="B152" s="143" t="s">
        <v>145</v>
      </c>
      <c r="C152" s="147">
        <v>1200</v>
      </c>
      <c r="D152" s="96" t="s">
        <v>114</v>
      </c>
      <c r="E152" s="155">
        <v>0</v>
      </c>
      <c r="F152" s="155">
        <v>0</v>
      </c>
      <c r="G152" s="40">
        <f>(E152+F152)*C152</f>
        <v>0</v>
      </c>
    </row>
    <row r="153" spans="1:9">
      <c r="A153" s="37"/>
      <c r="B153" s="85" t="s">
        <v>108</v>
      </c>
      <c r="C153" s="95"/>
      <c r="D153" s="96"/>
      <c r="E153" s="86">
        <f>SUMPRODUCT(E150:E152,$C150:$C152)</f>
        <v>0</v>
      </c>
      <c r="F153" s="86">
        <f>SUMPRODUCT(F150:F152,$C150:$C152)</f>
        <v>0</v>
      </c>
      <c r="G153" s="86">
        <f>SUM(G150:G152)</f>
        <v>0</v>
      </c>
    </row>
    <row r="154" spans="1:9">
      <c r="A154" s="84">
        <v>8</v>
      </c>
      <c r="B154" s="83" t="s">
        <v>101</v>
      </c>
      <c r="C154" s="79"/>
      <c r="D154" s="39"/>
      <c r="E154" s="40"/>
      <c r="F154" s="40"/>
      <c r="G154" s="40"/>
    </row>
    <row r="155" spans="1:9">
      <c r="A155" s="37" t="s">
        <v>153</v>
      </c>
      <c r="B155" s="38" t="s">
        <v>100</v>
      </c>
      <c r="C155" s="79">
        <v>1</v>
      </c>
      <c r="D155" s="39" t="s">
        <v>69</v>
      </c>
      <c r="E155" s="40" t="s">
        <v>62</v>
      </c>
      <c r="F155" s="99">
        <v>0</v>
      </c>
      <c r="G155" s="40">
        <f>SUMPRODUCT(E155:F155)*C155</f>
        <v>0</v>
      </c>
    </row>
    <row r="156" spans="1:9" ht="37.5" customHeight="1">
      <c r="A156" s="37" t="s">
        <v>154</v>
      </c>
      <c r="B156" s="38" t="s">
        <v>216</v>
      </c>
      <c r="C156" s="79">
        <v>1</v>
      </c>
      <c r="D156" s="39" t="s">
        <v>69</v>
      </c>
      <c r="E156" s="40" t="s">
        <v>62</v>
      </c>
      <c r="F156" s="99">
        <v>0</v>
      </c>
      <c r="G156" s="40">
        <f>SUMPRODUCT(E156:F156)*C156</f>
        <v>0</v>
      </c>
    </row>
    <row r="157" spans="1:9" ht="15.75" thickBot="1">
      <c r="A157" s="37"/>
      <c r="B157" s="85" t="s">
        <v>155</v>
      </c>
      <c r="C157" s="79"/>
      <c r="D157" s="39"/>
      <c r="E157" s="86">
        <f>SUMPRODUCT(E155:E156,$C155:$C156)</f>
        <v>0</v>
      </c>
      <c r="F157" s="86">
        <f>SUMPRODUCT(F155:F156,$C155:$C156)</f>
        <v>0</v>
      </c>
      <c r="G157" s="86">
        <f>SUM(G155:G156)</f>
        <v>0</v>
      </c>
    </row>
    <row r="158" spans="1:9" ht="15.75" thickBot="1">
      <c r="A158" s="36"/>
      <c r="B158" s="186" t="s">
        <v>202</v>
      </c>
      <c r="C158" s="186"/>
      <c r="D158" s="186"/>
      <c r="E158" s="36">
        <f>E103+E109+E122+E128+E137+E148+E153+E157</f>
        <v>0</v>
      </c>
      <c r="F158" s="36">
        <f>F103+F109+F122+F128+F137+F148+F153+F157</f>
        <v>0</v>
      </c>
      <c r="G158" s="36">
        <f>G103+G109+G122+G128+G137+G148+G153+G157</f>
        <v>0</v>
      </c>
    </row>
    <row r="159" spans="1:9" ht="15.75" thickBot="1">
      <c r="A159" s="77"/>
      <c r="B159" s="187" t="s">
        <v>203</v>
      </c>
      <c r="C159" s="187"/>
      <c r="D159" s="187"/>
      <c r="E159" s="36">
        <f>TRUNC(E158*(1+$G$3),2)</f>
        <v>0</v>
      </c>
      <c r="F159" s="36">
        <f>TRUNC(F158*(1+$G$3),2)+0.01</f>
        <v>0.01</v>
      </c>
      <c r="G159" s="78">
        <f>TRUNC(G158*(1+$G$3),2)</f>
        <v>0</v>
      </c>
    </row>
    <row r="160" spans="1:9" ht="37.5" customHeight="1">
      <c r="A160" s="161" t="s">
        <v>205</v>
      </c>
      <c r="B160" s="160" t="s">
        <v>206</v>
      </c>
      <c r="C160" s="177"/>
      <c r="D160" s="177"/>
      <c r="E160" s="178"/>
      <c r="F160" s="178"/>
      <c r="G160" s="178"/>
    </row>
    <row r="161" spans="1:8">
      <c r="A161" s="84">
        <v>1</v>
      </c>
      <c r="B161" s="80" t="s">
        <v>65</v>
      </c>
      <c r="C161" s="81"/>
      <c r="D161" s="81"/>
      <c r="E161" s="82"/>
      <c r="F161" s="82"/>
      <c r="G161" s="82"/>
    </row>
    <row r="162" spans="1:8">
      <c r="A162" s="37" t="s">
        <v>9</v>
      </c>
      <c r="B162" s="38" t="s">
        <v>66</v>
      </c>
      <c r="C162" s="79">
        <v>1</v>
      </c>
      <c r="D162" s="39" t="s">
        <v>7</v>
      </c>
      <c r="E162" s="157" t="s">
        <v>62</v>
      </c>
      <c r="F162" s="129">
        <v>0</v>
      </c>
      <c r="G162" s="40">
        <f>SUMPRODUCT(E162:F162)*C162</f>
        <v>0</v>
      </c>
    </row>
    <row r="163" spans="1:8">
      <c r="A163" s="37"/>
      <c r="B163" s="85" t="s">
        <v>56</v>
      </c>
      <c r="C163" s="79"/>
      <c r="D163" s="39"/>
      <c r="E163" s="86">
        <f>SUMPRODUCT(E161:E162,$C161:$C162)</f>
        <v>0</v>
      </c>
      <c r="F163" s="86">
        <f>SUMPRODUCT(F162:F162,$C162:$C162)</f>
        <v>0</v>
      </c>
      <c r="G163" s="86">
        <f>SUM(G162:G162)</f>
        <v>0</v>
      </c>
    </row>
    <row r="164" spans="1:8">
      <c r="A164" s="84">
        <v>2</v>
      </c>
      <c r="B164" s="83" t="s">
        <v>52</v>
      </c>
      <c r="C164" s="39"/>
      <c r="D164" s="39"/>
      <c r="E164" s="40"/>
      <c r="F164" s="40"/>
      <c r="G164" s="40"/>
    </row>
    <row r="165" spans="1:8" ht="38.25">
      <c r="A165" s="37" t="s">
        <v>44</v>
      </c>
      <c r="B165" s="38" t="s">
        <v>67</v>
      </c>
      <c r="C165" s="79">
        <v>1</v>
      </c>
      <c r="D165" s="39" t="s">
        <v>69</v>
      </c>
      <c r="E165" s="185">
        <v>0</v>
      </c>
      <c r="F165" s="185">
        <v>0</v>
      </c>
      <c r="G165" s="40">
        <f t="shared" ref="G165:G171" si="12">SUMPRODUCT(E165:F165)*C165</f>
        <v>0</v>
      </c>
    </row>
    <row r="166" spans="1:8" ht="25.5">
      <c r="A166" s="37" t="s">
        <v>45</v>
      </c>
      <c r="B166" s="38" t="s">
        <v>120</v>
      </c>
      <c r="C166" s="79">
        <v>1</v>
      </c>
      <c r="D166" s="39" t="s">
        <v>69</v>
      </c>
      <c r="E166" s="158">
        <v>0</v>
      </c>
      <c r="F166" s="158">
        <v>0</v>
      </c>
      <c r="G166" s="40">
        <f t="shared" si="12"/>
        <v>0</v>
      </c>
    </row>
    <row r="167" spans="1:8" ht="25.5">
      <c r="A167" s="37" t="s">
        <v>46</v>
      </c>
      <c r="B167" s="38" t="s">
        <v>207</v>
      </c>
      <c r="C167" s="79">
        <v>1</v>
      </c>
      <c r="D167" s="39" t="s">
        <v>69</v>
      </c>
      <c r="E167" s="158">
        <v>0</v>
      </c>
      <c r="F167" s="158">
        <v>0</v>
      </c>
      <c r="G167" s="40">
        <f t="shared" si="12"/>
        <v>0</v>
      </c>
    </row>
    <row r="168" spans="1:8" ht="25.5">
      <c r="A168" s="37" t="s">
        <v>51</v>
      </c>
      <c r="B168" s="38" t="s">
        <v>208</v>
      </c>
      <c r="C168" s="79">
        <v>2</v>
      </c>
      <c r="D168" s="39" t="s">
        <v>69</v>
      </c>
      <c r="E168" s="158">
        <v>0</v>
      </c>
      <c r="F168" s="158">
        <v>0</v>
      </c>
      <c r="G168" s="40">
        <f t="shared" si="12"/>
        <v>0</v>
      </c>
    </row>
    <row r="169" spans="1:8">
      <c r="A169" s="37" t="s">
        <v>177</v>
      </c>
      <c r="B169" s="38" t="s">
        <v>335</v>
      </c>
      <c r="C169" s="79">
        <v>4</v>
      </c>
      <c r="D169" s="39" t="s">
        <v>69</v>
      </c>
      <c r="E169" s="158">
        <v>0</v>
      </c>
      <c r="F169" s="158">
        <v>0</v>
      </c>
      <c r="G169" s="40">
        <f t="shared" si="12"/>
        <v>0</v>
      </c>
    </row>
    <row r="170" spans="1:8">
      <c r="A170" s="37" t="s">
        <v>209</v>
      </c>
      <c r="B170" s="38" t="s">
        <v>331</v>
      </c>
      <c r="C170" s="79">
        <v>5</v>
      </c>
      <c r="D170" s="39" t="s">
        <v>69</v>
      </c>
      <c r="E170" s="180">
        <v>0</v>
      </c>
      <c r="F170" s="180">
        <v>0</v>
      </c>
      <c r="G170" s="40">
        <f t="shared" si="12"/>
        <v>0</v>
      </c>
    </row>
    <row r="171" spans="1:8">
      <c r="A171" s="37" t="s">
        <v>210</v>
      </c>
      <c r="B171" s="38" t="s">
        <v>329</v>
      </c>
      <c r="C171" s="79">
        <v>2</v>
      </c>
      <c r="D171" s="39" t="s">
        <v>69</v>
      </c>
      <c r="E171" s="158">
        <v>0</v>
      </c>
      <c r="F171" s="180">
        <v>0</v>
      </c>
      <c r="G171" s="40">
        <f t="shared" si="12"/>
        <v>0</v>
      </c>
    </row>
    <row r="172" spans="1:8" ht="25.5">
      <c r="A172" s="37" t="s">
        <v>211</v>
      </c>
      <c r="B172" s="124" t="s">
        <v>302</v>
      </c>
      <c r="C172" s="165">
        <v>1</v>
      </c>
      <c r="D172" s="39" t="s">
        <v>69</v>
      </c>
      <c r="E172" s="180">
        <v>0</v>
      </c>
      <c r="F172" s="180">
        <v>0</v>
      </c>
      <c r="G172" s="166">
        <f t="shared" ref="G172" si="13">SUM(E172,F172)*C172</f>
        <v>0</v>
      </c>
      <c r="H172" s="183"/>
    </row>
    <row r="173" spans="1:8">
      <c r="A173" s="37"/>
      <c r="B173" s="85" t="s">
        <v>57</v>
      </c>
      <c r="C173" s="79"/>
      <c r="D173" s="39"/>
      <c r="E173" s="86">
        <f>SUMPRODUCT(E165:E172,$C165:$C172)</f>
        <v>0</v>
      </c>
      <c r="F173" s="86">
        <f>SUMPRODUCT(F165:F172,$C165:$C172)</f>
        <v>0</v>
      </c>
      <c r="G173" s="86">
        <f>SUM(G165:G172)</f>
        <v>0</v>
      </c>
    </row>
    <row r="174" spans="1:8">
      <c r="A174" s="84">
        <v>3</v>
      </c>
      <c r="B174" s="83" t="s">
        <v>68</v>
      </c>
      <c r="C174" s="79"/>
      <c r="D174" s="39"/>
      <c r="E174" s="40"/>
      <c r="F174" s="40"/>
      <c r="G174" s="40"/>
    </row>
    <row r="175" spans="1:8" ht="25.5">
      <c r="A175" s="37" t="s">
        <v>47</v>
      </c>
      <c r="B175" s="38" t="s">
        <v>179</v>
      </c>
      <c r="C175" s="79">
        <v>1</v>
      </c>
      <c r="D175" s="39" t="s">
        <v>69</v>
      </c>
      <c r="E175" s="130">
        <v>0</v>
      </c>
      <c r="F175" s="130">
        <v>0</v>
      </c>
      <c r="G175" s="40">
        <f>SUMPRODUCT(E175:F175)*C175</f>
        <v>0</v>
      </c>
    </row>
    <row r="176" spans="1:8" ht="30" customHeight="1">
      <c r="A176" s="37" t="s">
        <v>48</v>
      </c>
      <c r="B176" s="38" t="s">
        <v>212</v>
      </c>
      <c r="C176" s="79">
        <v>8</v>
      </c>
      <c r="D176" s="96" t="s">
        <v>69</v>
      </c>
      <c r="E176" s="130">
        <v>0</v>
      </c>
      <c r="F176" s="130">
        <v>0</v>
      </c>
      <c r="G176" s="40">
        <f>SUMPRODUCT(E176:F176)*C176</f>
        <v>0</v>
      </c>
    </row>
    <row r="177" spans="1:7" ht="25.5">
      <c r="A177" s="37" t="s">
        <v>72</v>
      </c>
      <c r="B177" s="38" t="s">
        <v>180</v>
      </c>
      <c r="C177" s="79">
        <v>10</v>
      </c>
      <c r="D177" s="88" t="s">
        <v>69</v>
      </c>
      <c r="E177" s="130">
        <v>0</v>
      </c>
      <c r="F177" s="130">
        <v>0</v>
      </c>
      <c r="G177" s="40">
        <f t="shared" ref="G177" si="14">SUMPRODUCT(E177:F177)*C177</f>
        <v>0</v>
      </c>
    </row>
    <row r="178" spans="1:7" ht="25.5">
      <c r="A178" s="37" t="s">
        <v>73</v>
      </c>
      <c r="B178" s="87" t="s">
        <v>181</v>
      </c>
      <c r="C178" s="79">
        <v>3</v>
      </c>
      <c r="D178" s="39" t="s">
        <v>69</v>
      </c>
      <c r="E178" s="130">
        <v>0</v>
      </c>
      <c r="F178" s="130">
        <v>0</v>
      </c>
      <c r="G178" s="40">
        <f t="shared" ref="G178" si="15">SUMPRODUCT(E178:F178)*C178</f>
        <v>0</v>
      </c>
    </row>
    <row r="179" spans="1:7" ht="25.5">
      <c r="A179" s="37" t="s">
        <v>74</v>
      </c>
      <c r="B179" s="38" t="s">
        <v>70</v>
      </c>
      <c r="C179" s="79">
        <v>3</v>
      </c>
      <c r="D179" s="39" t="s">
        <v>69</v>
      </c>
      <c r="E179" s="130">
        <v>0</v>
      </c>
      <c r="F179" s="130">
        <v>0</v>
      </c>
      <c r="G179" s="40">
        <f t="shared" ref="G179:G181" si="16">SUMPRODUCT(E179:F179)*C179</f>
        <v>0</v>
      </c>
    </row>
    <row r="180" spans="1:7" ht="25.5">
      <c r="A180" s="37" t="s">
        <v>75</v>
      </c>
      <c r="B180" s="87" t="s">
        <v>71</v>
      </c>
      <c r="C180" s="79">
        <v>1</v>
      </c>
      <c r="D180" s="88" t="s">
        <v>69</v>
      </c>
      <c r="E180" s="130">
        <v>0</v>
      </c>
      <c r="F180" s="130">
        <v>0</v>
      </c>
      <c r="G180" s="40">
        <f t="shared" si="16"/>
        <v>0</v>
      </c>
    </row>
    <row r="181" spans="1:7" ht="25.5">
      <c r="A181" s="37" t="s">
        <v>76</v>
      </c>
      <c r="B181" s="89" t="s">
        <v>327</v>
      </c>
      <c r="C181" s="79">
        <v>3</v>
      </c>
      <c r="D181" s="88" t="s">
        <v>69</v>
      </c>
      <c r="E181" s="180">
        <v>0</v>
      </c>
      <c r="F181" s="180">
        <v>0</v>
      </c>
      <c r="G181" s="40">
        <f t="shared" si="16"/>
        <v>0</v>
      </c>
    </row>
    <row r="182" spans="1:7">
      <c r="A182" s="37" t="s">
        <v>77</v>
      </c>
      <c r="B182" s="89" t="s">
        <v>182</v>
      </c>
      <c r="C182" s="79">
        <v>3</v>
      </c>
      <c r="D182" s="88" t="s">
        <v>69</v>
      </c>
      <c r="E182" s="130">
        <v>0</v>
      </c>
      <c r="F182" s="130">
        <v>0</v>
      </c>
      <c r="G182" s="40">
        <f>SUMPRODUCT(E182:F182)*C182</f>
        <v>0</v>
      </c>
    </row>
    <row r="183" spans="1:7" ht="25.5">
      <c r="A183" s="37" t="s">
        <v>78</v>
      </c>
      <c r="B183" s="89" t="s">
        <v>220</v>
      </c>
      <c r="C183" s="79">
        <v>11</v>
      </c>
      <c r="D183" s="88" t="s">
        <v>69</v>
      </c>
      <c r="E183" s="180">
        <v>0</v>
      </c>
      <c r="F183" s="180">
        <v>0</v>
      </c>
      <c r="G183" s="40">
        <f>SUMPRODUCT(E183:F183)*C183</f>
        <v>0</v>
      </c>
    </row>
    <row r="184" spans="1:7" ht="25.5">
      <c r="A184" s="37" t="s">
        <v>183</v>
      </c>
      <c r="B184" s="87" t="s">
        <v>328</v>
      </c>
      <c r="C184" s="79">
        <v>15</v>
      </c>
      <c r="D184" s="88" t="s">
        <v>69</v>
      </c>
      <c r="E184" s="130">
        <v>0</v>
      </c>
      <c r="F184" s="130">
        <v>0</v>
      </c>
      <c r="G184" s="40">
        <f>SUMPRODUCT(E184:F184)*C184</f>
        <v>0</v>
      </c>
    </row>
    <row r="185" spans="1:7">
      <c r="A185" s="37" t="s">
        <v>217</v>
      </c>
      <c r="B185" s="38" t="s">
        <v>104</v>
      </c>
      <c r="C185" s="79">
        <v>1</v>
      </c>
      <c r="D185" s="88" t="s">
        <v>105</v>
      </c>
      <c r="E185" s="130">
        <v>0</v>
      </c>
      <c r="F185" s="130">
        <v>0</v>
      </c>
      <c r="G185" s="40">
        <f>SUMPRODUCT(E185:F185)*C185</f>
        <v>0</v>
      </c>
    </row>
    <row r="186" spans="1:7">
      <c r="A186" s="37"/>
      <c r="B186" s="85" t="s">
        <v>58</v>
      </c>
      <c r="C186" s="79"/>
      <c r="D186" s="39"/>
      <c r="E186" s="86">
        <f>SUMPRODUCT(E175:E185,$C175:$C185)</f>
        <v>0</v>
      </c>
      <c r="F186" s="86">
        <f>SUMPRODUCT(F175:F185,$C175:$C185)</f>
        <v>0</v>
      </c>
      <c r="G186" s="86">
        <f>SUM(G175:G185)</f>
        <v>0</v>
      </c>
    </row>
    <row r="187" spans="1:7">
      <c r="A187" s="84">
        <v>4</v>
      </c>
      <c r="B187" s="83" t="s">
        <v>184</v>
      </c>
      <c r="C187" s="39"/>
      <c r="D187" s="39"/>
      <c r="E187" s="40"/>
      <c r="F187" s="40"/>
      <c r="G187" s="40"/>
    </row>
    <row r="188" spans="1:7" ht="38.25">
      <c r="A188" s="37" t="s">
        <v>49</v>
      </c>
      <c r="B188" s="38" t="s">
        <v>79</v>
      </c>
      <c r="C188" s="79">
        <v>7</v>
      </c>
      <c r="D188" s="39" t="s">
        <v>69</v>
      </c>
      <c r="E188" s="130">
        <v>0</v>
      </c>
      <c r="F188" s="130">
        <v>0</v>
      </c>
      <c r="G188" s="40">
        <f>SUMPRODUCT(E188:F188)*C188</f>
        <v>0</v>
      </c>
    </row>
    <row r="189" spans="1:7" ht="38.25">
      <c r="A189" s="37" t="s">
        <v>50</v>
      </c>
      <c r="B189" s="38" t="s">
        <v>106</v>
      </c>
      <c r="C189" s="79">
        <v>8</v>
      </c>
      <c r="D189" s="39" t="s">
        <v>69</v>
      </c>
      <c r="E189" s="130">
        <v>0</v>
      </c>
      <c r="F189" s="130">
        <v>0</v>
      </c>
      <c r="G189" s="40">
        <f>SUMPRODUCT(E189:F189)*C189</f>
        <v>0</v>
      </c>
    </row>
    <row r="190" spans="1:7" ht="72" customHeight="1">
      <c r="A190" s="37" t="s">
        <v>53</v>
      </c>
      <c r="B190" s="148" t="s">
        <v>213</v>
      </c>
      <c r="C190" s="79">
        <v>1</v>
      </c>
      <c r="D190" s="39" t="s">
        <v>69</v>
      </c>
      <c r="E190" s="159">
        <v>0</v>
      </c>
      <c r="F190" s="159">
        <v>0</v>
      </c>
      <c r="G190" s="40">
        <f>SUMPRODUCT(E190:F190)*C190</f>
        <v>0</v>
      </c>
    </row>
    <row r="191" spans="1:7" ht="38.25">
      <c r="A191" s="37" t="s">
        <v>54</v>
      </c>
      <c r="B191" s="89" t="s">
        <v>187</v>
      </c>
      <c r="C191" s="79">
        <v>1</v>
      </c>
      <c r="D191" s="39" t="s">
        <v>188</v>
      </c>
      <c r="E191" s="159">
        <v>0</v>
      </c>
      <c r="F191" s="159">
        <v>0</v>
      </c>
      <c r="G191" s="40">
        <f>SUMPRODUCT(E191:F191)*C191</f>
        <v>0</v>
      </c>
    </row>
    <row r="192" spans="1:7">
      <c r="A192" s="37"/>
      <c r="B192" s="85" t="s">
        <v>59</v>
      </c>
      <c r="C192" s="132"/>
      <c r="D192" s="133"/>
      <c r="E192" s="86">
        <f>SUMPRODUCT(E188:E191,$C188:$C191)</f>
        <v>0</v>
      </c>
      <c r="F192" s="86">
        <f>SUMPRODUCT(F188:F191,$C188:$C191)</f>
        <v>0</v>
      </c>
      <c r="G192" s="86">
        <f>SUM(G188:G191)</f>
        <v>0</v>
      </c>
    </row>
    <row r="193" spans="1:7">
      <c r="A193" s="84">
        <v>5</v>
      </c>
      <c r="B193" s="83" t="s">
        <v>194</v>
      </c>
      <c r="C193" s="79"/>
      <c r="D193" s="39"/>
      <c r="E193" s="40"/>
      <c r="F193" s="40"/>
      <c r="G193" s="40"/>
    </row>
    <row r="194" spans="1:7" ht="63.75">
      <c r="A194" s="37" t="s">
        <v>19</v>
      </c>
      <c r="B194" s="38" t="s">
        <v>123</v>
      </c>
      <c r="C194" s="39">
        <v>1</v>
      </c>
      <c r="D194" s="39" t="s">
        <v>69</v>
      </c>
      <c r="E194" s="130">
        <v>0</v>
      </c>
      <c r="F194" s="130">
        <v>0</v>
      </c>
      <c r="G194" s="40">
        <f t="shared" ref="G194" si="17">SUMPRODUCT(E194:F194)*C194</f>
        <v>0</v>
      </c>
    </row>
    <row r="195" spans="1:7" ht="38.25">
      <c r="A195" s="37" t="s">
        <v>21</v>
      </c>
      <c r="B195" s="38" t="s">
        <v>90</v>
      </c>
      <c r="C195" s="39">
        <v>3</v>
      </c>
      <c r="D195" s="39" t="s">
        <v>69</v>
      </c>
      <c r="E195" s="130">
        <v>0</v>
      </c>
      <c r="F195" s="130">
        <v>0</v>
      </c>
      <c r="G195" s="40">
        <f t="shared" ref="G195:G197" si="18">SUMPRODUCT(E195:F195)*C195</f>
        <v>0</v>
      </c>
    </row>
    <row r="196" spans="1:7" ht="25.5">
      <c r="A196" s="37" t="s">
        <v>23</v>
      </c>
      <c r="B196" s="38" t="s">
        <v>91</v>
      </c>
      <c r="C196" s="39">
        <v>3</v>
      </c>
      <c r="D196" s="39" t="s">
        <v>69</v>
      </c>
      <c r="E196" s="130">
        <v>0</v>
      </c>
      <c r="F196" s="130">
        <v>0</v>
      </c>
      <c r="G196" s="40">
        <f t="shared" si="18"/>
        <v>0</v>
      </c>
    </row>
    <row r="197" spans="1:7" ht="63.75">
      <c r="A197" s="37" t="s">
        <v>25</v>
      </c>
      <c r="B197" s="38" t="s">
        <v>93</v>
      </c>
      <c r="C197" s="39">
        <v>25</v>
      </c>
      <c r="D197" s="39" t="s">
        <v>69</v>
      </c>
      <c r="E197" s="130">
        <v>0</v>
      </c>
      <c r="F197" s="130">
        <v>0</v>
      </c>
      <c r="G197" s="40">
        <f t="shared" si="18"/>
        <v>0</v>
      </c>
    </row>
    <row r="198" spans="1:7" ht="127.5">
      <c r="A198" s="37" t="s">
        <v>94</v>
      </c>
      <c r="B198" s="89" t="s">
        <v>185</v>
      </c>
      <c r="C198" s="79">
        <v>1</v>
      </c>
      <c r="D198" s="39" t="s">
        <v>188</v>
      </c>
      <c r="E198" s="159">
        <v>0</v>
      </c>
      <c r="F198" s="159">
        <v>0</v>
      </c>
      <c r="G198" s="40">
        <f>SUMPRODUCT(E198:F198)*C198</f>
        <v>0</v>
      </c>
    </row>
    <row r="199" spans="1:7">
      <c r="A199" s="37"/>
      <c r="B199" s="85" t="s">
        <v>150</v>
      </c>
      <c r="C199" s="79"/>
      <c r="D199" s="39"/>
      <c r="E199" s="86">
        <f>SUMPRODUCT(E194:E198,$C194:$C198)</f>
        <v>0</v>
      </c>
      <c r="F199" s="86">
        <f>SUMPRODUCT(F194:F198,$C194:$C198)</f>
        <v>0</v>
      </c>
      <c r="G199" s="86">
        <f>SUM(G194:G198)</f>
        <v>0</v>
      </c>
    </row>
    <row r="200" spans="1:7">
      <c r="A200" s="84">
        <v>6</v>
      </c>
      <c r="B200" s="121" t="s">
        <v>144</v>
      </c>
      <c r="C200" s="95"/>
      <c r="D200" s="39"/>
      <c r="E200" s="122"/>
      <c r="F200" s="122"/>
      <c r="G200" s="122"/>
    </row>
    <row r="201" spans="1:7">
      <c r="A201" s="37" t="s">
        <v>99</v>
      </c>
      <c r="B201" s="162" t="s">
        <v>332</v>
      </c>
      <c r="C201" s="135">
        <v>3</v>
      </c>
      <c r="D201" s="96" t="s">
        <v>119</v>
      </c>
      <c r="E201" s="155">
        <v>0</v>
      </c>
      <c r="F201" s="156">
        <v>0</v>
      </c>
      <c r="G201" s="40">
        <f>(E201+F201)*C201</f>
        <v>0</v>
      </c>
    </row>
    <row r="202" spans="1:7" ht="25.5">
      <c r="A202" s="37" t="s">
        <v>113</v>
      </c>
      <c r="B202" s="149" t="s">
        <v>298</v>
      </c>
      <c r="C202" s="146">
        <v>3</v>
      </c>
      <c r="D202" s="96" t="s">
        <v>119</v>
      </c>
      <c r="E202" s="102">
        <v>0</v>
      </c>
      <c r="F202" s="123">
        <v>0</v>
      </c>
      <c r="G202" s="40">
        <f>(E202+F202)*C202</f>
        <v>0</v>
      </c>
    </row>
    <row r="203" spans="1:7">
      <c r="A203" s="37" t="s">
        <v>164</v>
      </c>
      <c r="B203" s="143" t="s">
        <v>145</v>
      </c>
      <c r="C203" s="147">
        <v>748</v>
      </c>
      <c r="D203" s="96" t="s">
        <v>114</v>
      </c>
      <c r="E203" s="155">
        <v>0</v>
      </c>
      <c r="F203" s="155">
        <v>0</v>
      </c>
      <c r="G203" s="40">
        <f>(E203+F203)*C203</f>
        <v>0</v>
      </c>
    </row>
    <row r="204" spans="1:7">
      <c r="A204" s="37"/>
      <c r="B204" s="85" t="s">
        <v>107</v>
      </c>
      <c r="C204" s="95"/>
      <c r="D204" s="96"/>
      <c r="E204" s="86">
        <f>SUMPRODUCT(E201:E203,$C201:$C203)</f>
        <v>0</v>
      </c>
      <c r="F204" s="86">
        <f>SUMPRODUCT(F201:F203,$C201:$C203)</f>
        <v>0</v>
      </c>
      <c r="G204" s="86">
        <f>SUM(G201:G203)</f>
        <v>0</v>
      </c>
    </row>
    <row r="205" spans="1:7">
      <c r="A205" s="84">
        <v>7</v>
      </c>
      <c r="B205" s="83" t="s">
        <v>101</v>
      </c>
      <c r="C205" s="79"/>
      <c r="D205" s="39"/>
      <c r="E205" s="40"/>
      <c r="F205" s="40"/>
      <c r="G205" s="40"/>
    </row>
    <row r="206" spans="1:7">
      <c r="A206" s="37" t="s">
        <v>151</v>
      </c>
      <c r="B206" s="38" t="s">
        <v>100</v>
      </c>
      <c r="C206" s="79">
        <v>1</v>
      </c>
      <c r="D206" s="39" t="s">
        <v>69</v>
      </c>
      <c r="E206" s="40" t="s">
        <v>62</v>
      </c>
      <c r="F206" s="99">
        <v>0</v>
      </c>
      <c r="G206" s="40">
        <f>SUMPRODUCT(E206:F206)*C206</f>
        <v>0</v>
      </c>
    </row>
    <row r="207" spans="1:7" ht="42" customHeight="1">
      <c r="A207" s="37" t="s">
        <v>152</v>
      </c>
      <c r="B207" s="38" t="s">
        <v>216</v>
      </c>
      <c r="C207" s="79">
        <v>1</v>
      </c>
      <c r="D207" s="39" t="s">
        <v>69</v>
      </c>
      <c r="E207" s="40" t="s">
        <v>62</v>
      </c>
      <c r="F207" s="99">
        <v>0</v>
      </c>
      <c r="G207" s="40">
        <f>SUMPRODUCT(E207:F207)*C207</f>
        <v>0</v>
      </c>
    </row>
    <row r="208" spans="1:7" ht="15.75" thickBot="1">
      <c r="A208" s="37"/>
      <c r="B208" s="85" t="s">
        <v>108</v>
      </c>
      <c r="C208" s="79"/>
      <c r="D208" s="39"/>
      <c r="E208" s="86">
        <f>SUMPRODUCT(E206:E207,$C206:$C207)</f>
        <v>0</v>
      </c>
      <c r="F208" s="86">
        <f>SUMPRODUCT(F206:F207,$C206:$C207)</f>
        <v>0</v>
      </c>
      <c r="G208" s="86">
        <f>SUM(G206:G207)</f>
        <v>0</v>
      </c>
    </row>
    <row r="209" spans="1:7" ht="15.75" thickBot="1">
      <c r="A209" s="78"/>
      <c r="B209" s="186" t="s">
        <v>308</v>
      </c>
      <c r="C209" s="186"/>
      <c r="D209" s="186"/>
      <c r="E209" s="36">
        <f>E163+E199+E186+E173+E204+E208+E192</f>
        <v>0</v>
      </c>
      <c r="F209" s="36">
        <f>F163+F199+F186+F173+F204+F208+F192</f>
        <v>0</v>
      </c>
      <c r="G209" s="36">
        <f>G163+G199+G186+G173+G204+G208+G192</f>
        <v>0</v>
      </c>
    </row>
    <row r="210" spans="1:7" ht="15.75" thickBot="1">
      <c r="A210" s="77"/>
      <c r="B210" s="187" t="s">
        <v>309</v>
      </c>
      <c r="C210" s="187"/>
      <c r="D210" s="187"/>
      <c r="E210" s="36">
        <f>TRUNC(E209*(1+$G$3),2)</f>
        <v>0</v>
      </c>
      <c r="F210" s="36">
        <f>TRUNC(F209*(1+$G$3),2)+0.01</f>
        <v>0.01</v>
      </c>
      <c r="G210" s="78">
        <f>TRUNC(G209*(1+$G$3),2)</f>
        <v>0</v>
      </c>
    </row>
    <row r="211" spans="1:7" ht="31.5">
      <c r="A211" s="161" t="s">
        <v>214</v>
      </c>
      <c r="B211" s="160" t="s">
        <v>215</v>
      </c>
      <c r="C211" s="177"/>
      <c r="D211" s="177"/>
      <c r="E211" s="178"/>
      <c r="F211" s="178"/>
      <c r="G211" s="178"/>
    </row>
    <row r="212" spans="1:7">
      <c r="A212" s="84">
        <v>1</v>
      </c>
      <c r="B212" s="80" t="s">
        <v>65</v>
      </c>
      <c r="C212" s="81"/>
      <c r="D212" s="81"/>
      <c r="E212" s="82"/>
      <c r="F212" s="82"/>
      <c r="G212" s="82"/>
    </row>
    <row r="213" spans="1:7">
      <c r="A213" s="37" t="s">
        <v>9</v>
      </c>
      <c r="B213" s="38" t="s">
        <v>66</v>
      </c>
      <c r="C213" s="79">
        <v>1</v>
      </c>
      <c r="D213" s="39" t="s">
        <v>7</v>
      </c>
      <c r="E213" s="157" t="s">
        <v>62</v>
      </c>
      <c r="F213" s="129">
        <v>0</v>
      </c>
      <c r="G213" s="40">
        <f>SUMPRODUCT(E213:F213)*C213</f>
        <v>0</v>
      </c>
    </row>
    <row r="214" spans="1:7">
      <c r="A214" s="37"/>
      <c r="B214" s="85" t="s">
        <v>56</v>
      </c>
      <c r="C214" s="79"/>
      <c r="D214" s="39"/>
      <c r="E214" s="86">
        <f>SUMPRODUCT(E212:E213,$C212:$C213)</f>
        <v>0</v>
      </c>
      <c r="F214" s="86">
        <f>SUMPRODUCT(F213:F213,$C213:$C213)</f>
        <v>0</v>
      </c>
      <c r="G214" s="86">
        <f>SUM(G213:G213)</f>
        <v>0</v>
      </c>
    </row>
    <row r="215" spans="1:7">
      <c r="A215" s="84">
        <v>2</v>
      </c>
      <c r="B215" s="83" t="s">
        <v>52</v>
      </c>
      <c r="C215" s="39"/>
      <c r="D215" s="39"/>
      <c r="E215" s="40"/>
      <c r="F215" s="40"/>
      <c r="G215" s="40"/>
    </row>
    <row r="216" spans="1:7" ht="38.25">
      <c r="A216" s="37" t="s">
        <v>44</v>
      </c>
      <c r="B216" s="38" t="s">
        <v>67</v>
      </c>
      <c r="C216" s="79">
        <v>2</v>
      </c>
      <c r="D216" s="39" t="s">
        <v>69</v>
      </c>
      <c r="E216" s="185">
        <v>0</v>
      </c>
      <c r="F216" s="185">
        <v>0</v>
      </c>
      <c r="G216" s="40">
        <f t="shared" ref="G216:G222" si="19">SUMPRODUCT(E216:F216)*C216</f>
        <v>0</v>
      </c>
    </row>
    <row r="217" spans="1:7" ht="25.5">
      <c r="A217" s="37" t="s">
        <v>45</v>
      </c>
      <c r="B217" s="126" t="s">
        <v>207</v>
      </c>
      <c r="C217" s="79">
        <v>2</v>
      </c>
      <c r="D217" s="39" t="s">
        <v>69</v>
      </c>
      <c r="E217" s="158">
        <v>0</v>
      </c>
      <c r="F217" s="158">
        <v>0</v>
      </c>
      <c r="G217" s="40">
        <f t="shared" si="19"/>
        <v>0</v>
      </c>
    </row>
    <row r="218" spans="1:7" ht="25.5">
      <c r="A218" s="37" t="s">
        <v>46</v>
      </c>
      <c r="B218" s="38" t="s">
        <v>120</v>
      </c>
      <c r="C218" s="79">
        <v>1</v>
      </c>
      <c r="D218" s="39" t="s">
        <v>69</v>
      </c>
      <c r="E218" s="158">
        <v>0</v>
      </c>
      <c r="F218" s="158">
        <v>0</v>
      </c>
      <c r="G218" s="40">
        <f t="shared" si="19"/>
        <v>0</v>
      </c>
    </row>
    <row r="219" spans="1:7">
      <c r="A219" s="37" t="s">
        <v>51</v>
      </c>
      <c r="B219" s="38" t="s">
        <v>335</v>
      </c>
      <c r="C219" s="79">
        <v>6</v>
      </c>
      <c r="D219" s="39" t="s">
        <v>69</v>
      </c>
      <c r="E219" s="158">
        <v>0</v>
      </c>
      <c r="F219" s="158">
        <v>0</v>
      </c>
      <c r="G219" s="40">
        <f t="shared" si="19"/>
        <v>0</v>
      </c>
    </row>
    <row r="220" spans="1:7">
      <c r="A220" s="37" t="s">
        <v>177</v>
      </c>
      <c r="B220" s="38" t="s">
        <v>334</v>
      </c>
      <c r="C220" s="39">
        <v>5</v>
      </c>
      <c r="D220" s="39" t="s">
        <v>69</v>
      </c>
      <c r="E220" s="158">
        <v>0</v>
      </c>
      <c r="F220" s="158">
        <v>0</v>
      </c>
      <c r="G220" s="40">
        <f t="shared" si="19"/>
        <v>0</v>
      </c>
    </row>
    <row r="221" spans="1:7">
      <c r="A221" s="37" t="s">
        <v>209</v>
      </c>
      <c r="B221" s="38" t="s">
        <v>330</v>
      </c>
      <c r="C221" s="79">
        <v>3</v>
      </c>
      <c r="D221" s="39" t="s">
        <v>69</v>
      </c>
      <c r="E221" s="180">
        <v>0</v>
      </c>
      <c r="F221" s="180">
        <v>0</v>
      </c>
      <c r="G221" s="40">
        <f t="shared" si="19"/>
        <v>0</v>
      </c>
    </row>
    <row r="222" spans="1:7">
      <c r="A222" s="37" t="s">
        <v>210</v>
      </c>
      <c r="B222" s="38" t="s">
        <v>329</v>
      </c>
      <c r="C222" s="79">
        <v>2</v>
      </c>
      <c r="D222" s="39" t="s">
        <v>69</v>
      </c>
      <c r="E222" s="158">
        <v>0</v>
      </c>
      <c r="F222" s="180">
        <v>0</v>
      </c>
      <c r="G222" s="40">
        <f t="shared" si="19"/>
        <v>0</v>
      </c>
    </row>
    <row r="223" spans="1:7">
      <c r="A223" s="37"/>
      <c r="B223" s="85" t="s">
        <v>57</v>
      </c>
      <c r="C223" s="79"/>
      <c r="D223" s="39"/>
      <c r="E223" s="86">
        <f>SUMPRODUCT(E216:E222,$C216:$C222)</f>
        <v>0</v>
      </c>
      <c r="F223" s="86">
        <f>SUMPRODUCT(F216:F222,$C216:$C222)</f>
        <v>0</v>
      </c>
      <c r="G223" s="86">
        <f>SUM(G216:G222)</f>
        <v>0</v>
      </c>
    </row>
    <row r="224" spans="1:7">
      <c r="A224" s="84">
        <v>3</v>
      </c>
      <c r="B224" s="83" t="s">
        <v>68</v>
      </c>
      <c r="C224" s="79"/>
      <c r="D224" s="39"/>
      <c r="E224" s="40"/>
      <c r="F224" s="40"/>
      <c r="G224" s="40"/>
    </row>
    <row r="225" spans="1:7" ht="25.5">
      <c r="A225" s="37" t="s">
        <v>47</v>
      </c>
      <c r="B225" s="87" t="s">
        <v>328</v>
      </c>
      <c r="C225" s="79">
        <v>20</v>
      </c>
      <c r="D225" s="39" t="s">
        <v>69</v>
      </c>
      <c r="E225" s="130">
        <v>0</v>
      </c>
      <c r="F225" s="130">
        <v>0</v>
      </c>
      <c r="G225" s="40">
        <f>SUMPRODUCT(E225:F225)*C225</f>
        <v>0</v>
      </c>
    </row>
    <row r="226" spans="1:7" ht="25.5">
      <c r="A226" s="37" t="s">
        <v>48</v>
      </c>
      <c r="B226" s="89" t="s">
        <v>220</v>
      </c>
      <c r="C226" s="79">
        <v>11</v>
      </c>
      <c r="D226" s="96" t="s">
        <v>69</v>
      </c>
      <c r="E226" s="180">
        <v>0</v>
      </c>
      <c r="F226" s="180">
        <v>0</v>
      </c>
      <c r="G226" s="40">
        <f>SUMPRODUCT(E226:F226)*C226</f>
        <v>0</v>
      </c>
    </row>
    <row r="227" spans="1:7" ht="25.5">
      <c r="A227" s="37" t="s">
        <v>72</v>
      </c>
      <c r="B227" s="87" t="s">
        <v>221</v>
      </c>
      <c r="C227" s="79">
        <v>13</v>
      </c>
      <c r="D227" s="88" t="s">
        <v>69</v>
      </c>
      <c r="E227" s="180">
        <v>0</v>
      </c>
      <c r="F227" s="180">
        <v>0</v>
      </c>
      <c r="G227" s="40">
        <f t="shared" ref="G227:G238" si="20">SUMPRODUCT(E227:F227)*C227</f>
        <v>0</v>
      </c>
    </row>
    <row r="228" spans="1:7" ht="30" customHeight="1">
      <c r="A228" s="37" t="s">
        <v>73</v>
      </c>
      <c r="B228" s="87" t="s">
        <v>222</v>
      </c>
      <c r="C228" s="79">
        <v>13</v>
      </c>
      <c r="D228" s="39" t="s">
        <v>69</v>
      </c>
      <c r="E228" s="180">
        <v>0</v>
      </c>
      <c r="F228" s="180">
        <v>0</v>
      </c>
      <c r="G228" s="40">
        <f t="shared" si="20"/>
        <v>0</v>
      </c>
    </row>
    <row r="229" spans="1:7" ht="29.25" customHeight="1">
      <c r="A229" s="37" t="s">
        <v>74</v>
      </c>
      <c r="B229" s="89" t="s">
        <v>327</v>
      </c>
      <c r="C229" s="79">
        <v>4</v>
      </c>
      <c r="D229" s="39" t="s">
        <v>69</v>
      </c>
      <c r="E229" s="180">
        <v>0</v>
      </c>
      <c r="F229" s="180">
        <v>0</v>
      </c>
      <c r="G229" s="40">
        <f t="shared" si="20"/>
        <v>0</v>
      </c>
    </row>
    <row r="230" spans="1:7" ht="25.5">
      <c r="A230" s="37" t="s">
        <v>75</v>
      </c>
      <c r="B230" s="87" t="s">
        <v>223</v>
      </c>
      <c r="C230" s="79">
        <v>3</v>
      </c>
      <c r="D230" s="88" t="s">
        <v>69</v>
      </c>
      <c r="E230" s="180">
        <v>0</v>
      </c>
      <c r="F230" s="180">
        <v>0</v>
      </c>
      <c r="G230" s="40">
        <f t="shared" si="20"/>
        <v>0</v>
      </c>
    </row>
    <row r="231" spans="1:7" ht="28.5" customHeight="1">
      <c r="A231" s="37" t="s">
        <v>76</v>
      </c>
      <c r="B231" s="89" t="s">
        <v>224</v>
      </c>
      <c r="C231" s="79">
        <v>1</v>
      </c>
      <c r="D231" s="88" t="s">
        <v>69</v>
      </c>
      <c r="E231" s="180">
        <v>0</v>
      </c>
      <c r="F231" s="180">
        <v>0</v>
      </c>
      <c r="G231" s="40">
        <f t="shared" si="20"/>
        <v>0</v>
      </c>
    </row>
    <row r="232" spans="1:7" ht="28.5" customHeight="1">
      <c r="A232" s="37" t="s">
        <v>77</v>
      </c>
      <c r="B232" s="89" t="s">
        <v>225</v>
      </c>
      <c r="C232" s="79">
        <v>5</v>
      </c>
      <c r="D232" s="88" t="s">
        <v>69</v>
      </c>
      <c r="E232" s="130">
        <v>0</v>
      </c>
      <c r="F232" s="130">
        <v>0</v>
      </c>
      <c r="G232" s="40">
        <f>SUMPRODUCT(E232:F232)*C232</f>
        <v>0</v>
      </c>
    </row>
    <row r="233" spans="1:7" ht="30" customHeight="1">
      <c r="A233" s="37" t="s">
        <v>78</v>
      </c>
      <c r="B233" s="89" t="s">
        <v>226</v>
      </c>
      <c r="C233" s="79">
        <v>4</v>
      </c>
      <c r="D233" s="88" t="s">
        <v>69</v>
      </c>
      <c r="E233" s="130">
        <v>0</v>
      </c>
      <c r="F233" s="130">
        <v>0</v>
      </c>
      <c r="G233" s="40">
        <f t="shared" si="20"/>
        <v>0</v>
      </c>
    </row>
    <row r="234" spans="1:7" ht="30" customHeight="1">
      <c r="A234" s="37" t="s">
        <v>183</v>
      </c>
      <c r="B234" s="89" t="s">
        <v>227</v>
      </c>
      <c r="C234" s="79">
        <v>4</v>
      </c>
      <c r="D234" s="88" t="s">
        <v>69</v>
      </c>
      <c r="E234" s="130">
        <v>0</v>
      </c>
      <c r="F234" s="130">
        <v>0</v>
      </c>
      <c r="G234" s="40">
        <f t="shared" ref="G234" si="21">SUMPRODUCT(E234:F234)*C234</f>
        <v>0</v>
      </c>
    </row>
    <row r="235" spans="1:7" ht="25.5">
      <c r="A235" s="37" t="s">
        <v>217</v>
      </c>
      <c r="B235" s="89" t="s">
        <v>228</v>
      </c>
      <c r="C235" s="79">
        <v>3</v>
      </c>
      <c r="D235" s="88" t="s">
        <v>69</v>
      </c>
      <c r="E235" s="180">
        <v>0</v>
      </c>
      <c r="F235" s="180">
        <v>0</v>
      </c>
      <c r="G235" s="40">
        <f>SUMPRODUCT(E235:F235)*C235</f>
        <v>0</v>
      </c>
    </row>
    <row r="236" spans="1:7" ht="29.25" customHeight="1">
      <c r="A236" s="37" t="s">
        <v>218</v>
      </c>
      <c r="B236" s="89" t="s">
        <v>229</v>
      </c>
      <c r="C236" s="79">
        <v>1</v>
      </c>
      <c r="D236" s="88" t="s">
        <v>69</v>
      </c>
      <c r="E236" s="130">
        <v>0</v>
      </c>
      <c r="F236" s="130">
        <v>0</v>
      </c>
      <c r="G236" s="40">
        <f t="shared" ref="G236" si="22">SUMPRODUCT(E236:F236)*C236</f>
        <v>0</v>
      </c>
    </row>
    <row r="237" spans="1:7">
      <c r="A237" s="37" t="s">
        <v>171</v>
      </c>
      <c r="B237" s="89" t="s">
        <v>230</v>
      </c>
      <c r="C237" s="79">
        <v>1</v>
      </c>
      <c r="D237" s="88" t="s">
        <v>69</v>
      </c>
      <c r="E237" s="180">
        <v>0</v>
      </c>
      <c r="F237" s="180">
        <v>0</v>
      </c>
      <c r="G237" s="40">
        <f>SUMPRODUCT(E237:F237)*C237</f>
        <v>0</v>
      </c>
    </row>
    <row r="238" spans="1:7" ht="25.5">
      <c r="A238" s="37" t="s">
        <v>219</v>
      </c>
      <c r="B238" s="124" t="s">
        <v>303</v>
      </c>
      <c r="C238" s="165">
        <v>1</v>
      </c>
      <c r="D238" s="88" t="s">
        <v>69</v>
      </c>
      <c r="E238" s="180">
        <v>0</v>
      </c>
      <c r="F238" s="180">
        <v>0</v>
      </c>
      <c r="G238" s="40">
        <f t="shared" si="20"/>
        <v>0</v>
      </c>
    </row>
    <row r="239" spans="1:7">
      <c r="A239" s="37"/>
      <c r="B239" s="85" t="s">
        <v>58</v>
      </c>
      <c r="C239" s="79"/>
      <c r="D239" s="39"/>
      <c r="E239" s="86">
        <f>SUMPRODUCT(E225:E238,$C225:$C238)</f>
        <v>0</v>
      </c>
      <c r="F239" s="86">
        <f>SUMPRODUCT(F225:F238,$C225:$C238)</f>
        <v>0</v>
      </c>
      <c r="G239" s="86">
        <f>SUM(G225:G238)</f>
        <v>0</v>
      </c>
    </row>
    <row r="240" spans="1:7">
      <c r="A240" s="84">
        <v>4</v>
      </c>
      <c r="B240" s="83" t="s">
        <v>135</v>
      </c>
      <c r="C240" s="39"/>
      <c r="D240" s="39"/>
      <c r="E240" s="40"/>
      <c r="F240" s="40"/>
      <c r="G240" s="40"/>
    </row>
    <row r="241" spans="1:8" ht="38.25">
      <c r="A241" s="37" t="s">
        <v>49</v>
      </c>
      <c r="B241" s="38" t="s">
        <v>79</v>
      </c>
      <c r="C241" s="79">
        <v>14</v>
      </c>
      <c r="D241" s="39" t="s">
        <v>69</v>
      </c>
      <c r="E241" s="130">
        <v>0</v>
      </c>
      <c r="F241" s="130">
        <v>0</v>
      </c>
      <c r="G241" s="40">
        <f>SUMPRODUCT(E241:F241)*C241</f>
        <v>0</v>
      </c>
    </row>
    <row r="242" spans="1:8" ht="38.25">
      <c r="A242" s="37" t="s">
        <v>50</v>
      </c>
      <c r="B242" s="38" t="s">
        <v>106</v>
      </c>
      <c r="C242" s="79">
        <v>9</v>
      </c>
      <c r="D242" s="39" t="s">
        <v>69</v>
      </c>
      <c r="E242" s="130">
        <v>0</v>
      </c>
      <c r="F242" s="130">
        <v>0</v>
      </c>
      <c r="G242" s="40">
        <f>SUMPRODUCT(E242:F242)*C242</f>
        <v>0</v>
      </c>
    </row>
    <row r="243" spans="1:8" ht="29.25" customHeight="1">
      <c r="A243" s="37" t="s">
        <v>53</v>
      </c>
      <c r="B243" s="38" t="s">
        <v>231</v>
      </c>
      <c r="C243" s="79">
        <v>693</v>
      </c>
      <c r="D243" s="39" t="s">
        <v>80</v>
      </c>
      <c r="E243" s="130">
        <v>0</v>
      </c>
      <c r="F243" s="130">
        <v>0</v>
      </c>
      <c r="G243" s="40">
        <f t="shared" ref="G243" si="23">(E243+F243)*C243</f>
        <v>0</v>
      </c>
    </row>
    <row r="244" spans="1:8" ht="25.5">
      <c r="A244" s="37" t="s">
        <v>54</v>
      </c>
      <c r="B244" s="38" t="s">
        <v>232</v>
      </c>
      <c r="C244" s="79">
        <v>60</v>
      </c>
      <c r="D244" s="39" t="s">
        <v>69</v>
      </c>
      <c r="E244" s="180">
        <v>0</v>
      </c>
      <c r="F244" s="180">
        <v>0</v>
      </c>
      <c r="G244" s="40">
        <f t="shared" ref="G244:G248" si="24">(E244+F244)*C244</f>
        <v>0</v>
      </c>
    </row>
    <row r="245" spans="1:8" ht="25.5">
      <c r="A245" s="37" t="s">
        <v>55</v>
      </c>
      <c r="B245" s="38" t="s">
        <v>233</v>
      </c>
      <c r="C245" s="96">
        <v>6</v>
      </c>
      <c r="D245" s="39" t="s">
        <v>69</v>
      </c>
      <c r="E245" s="180">
        <v>0</v>
      </c>
      <c r="F245" s="180">
        <v>0</v>
      </c>
      <c r="G245" s="40">
        <f t="shared" si="24"/>
        <v>0</v>
      </c>
      <c r="H245" s="184"/>
    </row>
    <row r="246" spans="1:8">
      <c r="A246" s="37" t="s">
        <v>81</v>
      </c>
      <c r="B246" s="38" t="s">
        <v>192</v>
      </c>
      <c r="C246" s="132">
        <v>77</v>
      </c>
      <c r="D246" s="133" t="s">
        <v>80</v>
      </c>
      <c r="E246" s="130">
        <v>0</v>
      </c>
      <c r="F246" s="130">
        <v>0</v>
      </c>
      <c r="G246" s="40">
        <f t="shared" si="24"/>
        <v>0</v>
      </c>
    </row>
    <row r="247" spans="1:8" ht="25.5">
      <c r="A247" s="37" t="s">
        <v>82</v>
      </c>
      <c r="B247" s="38" t="s">
        <v>234</v>
      </c>
      <c r="C247" s="135">
        <v>77</v>
      </c>
      <c r="D247" s="39" t="s">
        <v>69</v>
      </c>
      <c r="E247" s="180">
        <v>0</v>
      </c>
      <c r="F247" s="180">
        <v>0</v>
      </c>
      <c r="G247" s="40">
        <f t="shared" si="24"/>
        <v>0</v>
      </c>
    </row>
    <row r="248" spans="1:8">
      <c r="A248" s="37" t="s">
        <v>83</v>
      </c>
      <c r="B248" s="38" t="s">
        <v>235</v>
      </c>
      <c r="C248" s="139">
        <v>126</v>
      </c>
      <c r="D248" s="39" t="s">
        <v>69</v>
      </c>
      <c r="E248" s="180">
        <v>0</v>
      </c>
      <c r="F248" s="180">
        <v>0</v>
      </c>
      <c r="G248" s="40">
        <f t="shared" si="24"/>
        <v>0</v>
      </c>
    </row>
    <row r="249" spans="1:8" ht="28.5" customHeight="1">
      <c r="A249" s="37" t="s">
        <v>118</v>
      </c>
      <c r="B249" s="38" t="s">
        <v>236</v>
      </c>
      <c r="C249" s="132">
        <v>231</v>
      </c>
      <c r="D249" s="39" t="s">
        <v>69</v>
      </c>
      <c r="E249" s="180">
        <v>0</v>
      </c>
      <c r="F249" s="180">
        <v>0</v>
      </c>
      <c r="G249" s="40">
        <f t="shared" ref="G249:G250" si="25">(E249+F249)*C249</f>
        <v>0</v>
      </c>
    </row>
    <row r="250" spans="1:8">
      <c r="A250" s="37" t="s">
        <v>84</v>
      </c>
      <c r="B250" s="38" t="s">
        <v>237</v>
      </c>
      <c r="C250" s="139">
        <v>1</v>
      </c>
      <c r="D250" s="39" t="s">
        <v>69</v>
      </c>
      <c r="E250" s="130">
        <v>0</v>
      </c>
      <c r="F250" s="130">
        <v>0</v>
      </c>
      <c r="G250" s="40">
        <f t="shared" si="25"/>
        <v>0</v>
      </c>
    </row>
    <row r="251" spans="1:8">
      <c r="A251" s="37" t="s">
        <v>85</v>
      </c>
      <c r="B251" s="38" t="s">
        <v>238</v>
      </c>
      <c r="C251" s="79">
        <v>20</v>
      </c>
      <c r="D251" s="39" t="s">
        <v>69</v>
      </c>
      <c r="E251" s="130">
        <v>0</v>
      </c>
      <c r="F251" s="130">
        <v>0</v>
      </c>
      <c r="G251" s="40">
        <f t="shared" ref="G251" si="26">SUMPRODUCT(E251:F251)*C251</f>
        <v>0</v>
      </c>
    </row>
    <row r="252" spans="1:8" ht="63.75">
      <c r="A252" s="37" t="s">
        <v>86</v>
      </c>
      <c r="B252" s="38" t="s">
        <v>123</v>
      </c>
      <c r="C252" s="79">
        <v>1</v>
      </c>
      <c r="D252" s="39" t="s">
        <v>69</v>
      </c>
      <c r="E252" s="130">
        <v>0</v>
      </c>
      <c r="F252" s="130">
        <v>0</v>
      </c>
      <c r="G252" s="40">
        <f t="shared" ref="G252:G262" si="27">SUMPRODUCT(E252:F252)*C252</f>
        <v>0</v>
      </c>
    </row>
    <row r="253" spans="1:8" ht="38.25">
      <c r="A253" s="37" t="s">
        <v>87</v>
      </c>
      <c r="B253" s="38" t="s">
        <v>90</v>
      </c>
      <c r="C253" s="79">
        <v>4</v>
      </c>
      <c r="D253" s="39" t="s">
        <v>69</v>
      </c>
      <c r="E253" s="130">
        <v>0</v>
      </c>
      <c r="F253" s="130">
        <v>0</v>
      </c>
      <c r="G253" s="40">
        <f t="shared" si="27"/>
        <v>0</v>
      </c>
    </row>
    <row r="254" spans="1:8" ht="25.5">
      <c r="A254" s="37" t="s">
        <v>88</v>
      </c>
      <c r="B254" s="38" t="s">
        <v>91</v>
      </c>
      <c r="C254" s="79">
        <v>4</v>
      </c>
      <c r="D254" s="39" t="s">
        <v>69</v>
      </c>
      <c r="E254" s="130">
        <v>0</v>
      </c>
      <c r="F254" s="130">
        <v>0</v>
      </c>
      <c r="G254" s="40">
        <f t="shared" si="27"/>
        <v>0</v>
      </c>
    </row>
    <row r="255" spans="1:8" ht="63.75">
      <c r="A255" s="37" t="s">
        <v>89</v>
      </c>
      <c r="B255" s="38" t="s">
        <v>93</v>
      </c>
      <c r="C255" s="79">
        <v>56</v>
      </c>
      <c r="D255" s="39" t="s">
        <v>69</v>
      </c>
      <c r="E255" s="130">
        <v>0</v>
      </c>
      <c r="F255" s="130">
        <v>0</v>
      </c>
      <c r="G255" s="40">
        <f t="shared" si="27"/>
        <v>0</v>
      </c>
    </row>
    <row r="256" spans="1:8" ht="38.25">
      <c r="A256" s="37" t="s">
        <v>132</v>
      </c>
      <c r="B256" s="38" t="s">
        <v>117</v>
      </c>
      <c r="C256" s="79">
        <v>310</v>
      </c>
      <c r="D256" s="39" t="s">
        <v>80</v>
      </c>
      <c r="E256" s="130">
        <v>0</v>
      </c>
      <c r="F256" s="130">
        <v>0</v>
      </c>
      <c r="G256" s="40">
        <f t="shared" si="27"/>
        <v>0</v>
      </c>
    </row>
    <row r="257" spans="1:8">
      <c r="A257" s="37" t="s">
        <v>148</v>
      </c>
      <c r="B257" s="38" t="s">
        <v>192</v>
      </c>
      <c r="C257" s="132">
        <v>103</v>
      </c>
      <c r="D257" s="133" t="s">
        <v>80</v>
      </c>
      <c r="E257" s="130">
        <v>0</v>
      </c>
      <c r="F257" s="130">
        <v>0</v>
      </c>
      <c r="G257" s="40">
        <f t="shared" si="27"/>
        <v>0</v>
      </c>
    </row>
    <row r="258" spans="1:8" ht="25.5">
      <c r="A258" s="37" t="s">
        <v>149</v>
      </c>
      <c r="B258" s="125" t="s">
        <v>304</v>
      </c>
      <c r="C258" s="39">
        <v>77</v>
      </c>
      <c r="D258" s="39" t="s">
        <v>80</v>
      </c>
      <c r="E258" s="130">
        <v>0</v>
      </c>
      <c r="F258" s="130">
        <v>0</v>
      </c>
      <c r="G258" s="40">
        <f t="shared" ref="G258" si="28">SUMPRODUCT(E258:F258)*C258</f>
        <v>0</v>
      </c>
    </row>
    <row r="259" spans="1:8">
      <c r="A259" s="37" t="s">
        <v>239</v>
      </c>
      <c r="B259" s="38" t="s">
        <v>281</v>
      </c>
      <c r="C259" s="96">
        <v>50</v>
      </c>
      <c r="D259" s="39" t="s">
        <v>69</v>
      </c>
      <c r="E259" s="180">
        <v>0</v>
      </c>
      <c r="F259" s="180">
        <v>0</v>
      </c>
      <c r="G259" s="40">
        <f t="shared" si="27"/>
        <v>0</v>
      </c>
      <c r="H259" s="183"/>
    </row>
    <row r="260" spans="1:8">
      <c r="A260" s="37" t="s">
        <v>240</v>
      </c>
      <c r="B260" s="38" t="s">
        <v>282</v>
      </c>
      <c r="C260" s="96">
        <v>103</v>
      </c>
      <c r="D260" s="39" t="s">
        <v>69</v>
      </c>
      <c r="E260" s="180">
        <v>0</v>
      </c>
      <c r="F260" s="180">
        <v>0</v>
      </c>
      <c r="G260" s="40">
        <f t="shared" si="27"/>
        <v>0</v>
      </c>
    </row>
    <row r="261" spans="1:8">
      <c r="A261" s="37" t="s">
        <v>241</v>
      </c>
      <c r="B261" s="38" t="s">
        <v>283</v>
      </c>
      <c r="C261" s="96">
        <v>80</v>
      </c>
      <c r="D261" s="39" t="s">
        <v>69</v>
      </c>
      <c r="E261" s="130">
        <v>0</v>
      </c>
      <c r="F261" s="130">
        <v>0</v>
      </c>
      <c r="G261" s="40">
        <f t="shared" si="27"/>
        <v>0</v>
      </c>
    </row>
    <row r="262" spans="1:8">
      <c r="A262" s="37" t="s">
        <v>242</v>
      </c>
      <c r="B262" s="38" t="s">
        <v>284</v>
      </c>
      <c r="C262" s="96">
        <v>160</v>
      </c>
      <c r="D262" s="39" t="s">
        <v>69</v>
      </c>
      <c r="E262" s="180">
        <v>0</v>
      </c>
      <c r="F262" s="180">
        <v>0</v>
      </c>
      <c r="G262" s="40">
        <f t="shared" si="27"/>
        <v>0</v>
      </c>
    </row>
    <row r="263" spans="1:8" ht="50.25" customHeight="1">
      <c r="A263" s="37" t="s">
        <v>285</v>
      </c>
      <c r="B263" s="38" t="s">
        <v>286</v>
      </c>
      <c r="C263" s="96">
        <v>103</v>
      </c>
      <c r="D263" s="39" t="s">
        <v>80</v>
      </c>
      <c r="E263" s="99">
        <v>0</v>
      </c>
      <c r="F263" s="99">
        <v>0</v>
      </c>
      <c r="G263" s="40">
        <f t="shared" ref="G263" si="29">(E263+F263)*C263</f>
        <v>0</v>
      </c>
    </row>
    <row r="264" spans="1:8">
      <c r="A264" s="37"/>
      <c r="B264" s="85" t="s">
        <v>59</v>
      </c>
      <c r="C264" s="79"/>
      <c r="D264" s="39"/>
      <c r="E264" s="86">
        <f>SUMPRODUCT(E241:E263,$C241:$C263)</f>
        <v>0</v>
      </c>
      <c r="F264" s="86">
        <f>SUMPRODUCT(F241:F263,$C241:$C263)</f>
        <v>0</v>
      </c>
      <c r="G264" s="86">
        <f>SUM(G241:G263)</f>
        <v>0</v>
      </c>
    </row>
    <row r="265" spans="1:8">
      <c r="A265" s="84">
        <v>5</v>
      </c>
      <c r="B265" s="83" t="s">
        <v>243</v>
      </c>
      <c r="C265" s="79"/>
      <c r="D265" s="39"/>
      <c r="E265" s="40"/>
      <c r="F265" s="40"/>
      <c r="G265" s="40"/>
    </row>
    <row r="266" spans="1:8">
      <c r="A266" s="37" t="s">
        <v>19</v>
      </c>
      <c r="B266" s="38" t="s">
        <v>319</v>
      </c>
      <c r="C266" s="79">
        <v>1</v>
      </c>
      <c r="D266" s="39" t="s">
        <v>69</v>
      </c>
      <c r="E266" s="180">
        <v>0</v>
      </c>
      <c r="F266" s="180">
        <v>0</v>
      </c>
      <c r="G266" s="40">
        <f>SUMPRODUCT(E266:F266)*C266</f>
        <v>0</v>
      </c>
    </row>
    <row r="267" spans="1:8">
      <c r="A267" s="37" t="s">
        <v>21</v>
      </c>
      <c r="B267" s="38" t="s">
        <v>261</v>
      </c>
      <c r="C267" s="132">
        <v>4</v>
      </c>
      <c r="D267" s="39" t="s">
        <v>69</v>
      </c>
      <c r="E267" s="101">
        <v>0</v>
      </c>
      <c r="F267" s="101">
        <v>0</v>
      </c>
      <c r="G267" s="40">
        <f t="shared" ref="G267:G291" si="30">SUMPRODUCT(E267:F267)*C267</f>
        <v>0</v>
      </c>
    </row>
    <row r="268" spans="1:8">
      <c r="A268" s="37" t="s">
        <v>23</v>
      </c>
      <c r="B268" s="38" t="s">
        <v>262</v>
      </c>
      <c r="C268" s="132">
        <v>4</v>
      </c>
      <c r="D268" s="39" t="s">
        <v>69</v>
      </c>
      <c r="E268" s="101">
        <v>0</v>
      </c>
      <c r="F268" s="101">
        <v>0</v>
      </c>
      <c r="G268" s="40">
        <f t="shared" si="30"/>
        <v>0</v>
      </c>
    </row>
    <row r="269" spans="1:8">
      <c r="A269" s="37" t="s">
        <v>25</v>
      </c>
      <c r="B269" s="38" t="s">
        <v>263</v>
      </c>
      <c r="C269" s="132">
        <v>1</v>
      </c>
      <c r="D269" s="39" t="s">
        <v>69</v>
      </c>
      <c r="E269" s="101">
        <v>0</v>
      </c>
      <c r="F269" s="101">
        <v>0</v>
      </c>
      <c r="G269" s="40">
        <f t="shared" si="30"/>
        <v>0</v>
      </c>
    </row>
    <row r="270" spans="1:8" ht="25.5">
      <c r="A270" s="37" t="s">
        <v>94</v>
      </c>
      <c r="B270" s="38" t="s">
        <v>264</v>
      </c>
      <c r="C270" s="132">
        <v>1</v>
      </c>
      <c r="D270" s="39" t="s">
        <v>69</v>
      </c>
      <c r="E270" s="101">
        <v>0</v>
      </c>
      <c r="F270" s="101">
        <v>0</v>
      </c>
      <c r="G270" s="40">
        <f t="shared" si="30"/>
        <v>0</v>
      </c>
    </row>
    <row r="271" spans="1:8">
      <c r="A271" s="37" t="s">
        <v>95</v>
      </c>
      <c r="B271" s="38" t="s">
        <v>265</v>
      </c>
      <c r="C271" s="132">
        <v>2</v>
      </c>
      <c r="D271" s="39" t="s">
        <v>69</v>
      </c>
      <c r="E271" s="130">
        <v>0</v>
      </c>
      <c r="F271" s="130">
        <v>0</v>
      </c>
      <c r="G271" s="40">
        <f t="shared" si="30"/>
        <v>0</v>
      </c>
    </row>
    <row r="272" spans="1:8">
      <c r="A272" s="37" t="s">
        <v>96</v>
      </c>
      <c r="B272" s="38" t="s">
        <v>266</v>
      </c>
      <c r="C272" s="132">
        <v>3</v>
      </c>
      <c r="D272" s="39" t="s">
        <v>69</v>
      </c>
      <c r="E272" s="130">
        <v>0</v>
      </c>
      <c r="F272" s="130">
        <v>0</v>
      </c>
      <c r="G272" s="40">
        <f t="shared" si="30"/>
        <v>0</v>
      </c>
    </row>
    <row r="273" spans="1:7">
      <c r="A273" s="37" t="s">
        <v>97</v>
      </c>
      <c r="B273" s="38" t="s">
        <v>267</v>
      </c>
      <c r="C273" s="132">
        <v>4</v>
      </c>
      <c r="D273" s="39" t="s">
        <v>69</v>
      </c>
      <c r="E273" s="101">
        <v>0</v>
      </c>
      <c r="F273" s="101">
        <v>0</v>
      </c>
      <c r="G273" s="40">
        <f t="shared" si="30"/>
        <v>0</v>
      </c>
    </row>
    <row r="274" spans="1:7" ht="25.5">
      <c r="A274" s="37" t="s">
        <v>98</v>
      </c>
      <c r="B274" s="38" t="s">
        <v>268</v>
      </c>
      <c r="C274" s="132">
        <v>2</v>
      </c>
      <c r="D274" s="39" t="s">
        <v>69</v>
      </c>
      <c r="E274" s="101">
        <v>0</v>
      </c>
      <c r="F274" s="101">
        <v>0</v>
      </c>
      <c r="G274" s="40">
        <f t="shared" si="30"/>
        <v>0</v>
      </c>
    </row>
    <row r="275" spans="1:7">
      <c r="A275" s="37" t="s">
        <v>115</v>
      </c>
      <c r="B275" s="38" t="s">
        <v>269</v>
      </c>
      <c r="C275" s="132">
        <v>1</v>
      </c>
      <c r="D275" s="39" t="s">
        <v>69</v>
      </c>
      <c r="E275" s="101">
        <v>0</v>
      </c>
      <c r="F275" s="101">
        <v>0</v>
      </c>
      <c r="G275" s="40">
        <f t="shared" si="30"/>
        <v>0</v>
      </c>
    </row>
    <row r="276" spans="1:7">
      <c r="A276" s="37" t="s">
        <v>116</v>
      </c>
      <c r="B276" s="38" t="s">
        <v>270</v>
      </c>
      <c r="C276" s="132">
        <v>1</v>
      </c>
      <c r="D276" s="39" t="s">
        <v>69</v>
      </c>
      <c r="E276" s="101">
        <v>0</v>
      </c>
      <c r="F276" s="101">
        <v>0</v>
      </c>
      <c r="G276" s="40">
        <f t="shared" si="30"/>
        <v>0</v>
      </c>
    </row>
    <row r="277" spans="1:7">
      <c r="A277" s="37" t="s">
        <v>138</v>
      </c>
      <c r="B277" s="38" t="s">
        <v>271</v>
      </c>
      <c r="C277" s="132">
        <v>1</v>
      </c>
      <c r="D277" s="39" t="s">
        <v>69</v>
      </c>
      <c r="E277" s="101">
        <v>0</v>
      </c>
      <c r="F277" s="101">
        <v>0</v>
      </c>
      <c r="G277" s="40">
        <f t="shared" si="30"/>
        <v>0</v>
      </c>
    </row>
    <row r="278" spans="1:7">
      <c r="A278" s="37" t="s">
        <v>244</v>
      </c>
      <c r="B278" s="38" t="s">
        <v>272</v>
      </c>
      <c r="C278" s="132">
        <v>1</v>
      </c>
      <c r="D278" s="39" t="s">
        <v>69</v>
      </c>
      <c r="E278" s="101">
        <v>0</v>
      </c>
      <c r="F278" s="101">
        <v>0</v>
      </c>
      <c r="G278" s="40">
        <f t="shared" si="30"/>
        <v>0</v>
      </c>
    </row>
    <row r="279" spans="1:7">
      <c r="A279" s="37" t="s">
        <v>245</v>
      </c>
      <c r="B279" s="38" t="s">
        <v>273</v>
      </c>
      <c r="C279" s="132">
        <v>10</v>
      </c>
      <c r="D279" s="39" t="s">
        <v>69</v>
      </c>
      <c r="E279" s="101">
        <v>0</v>
      </c>
      <c r="F279" s="101">
        <v>0</v>
      </c>
      <c r="G279" s="40">
        <f t="shared" si="30"/>
        <v>0</v>
      </c>
    </row>
    <row r="280" spans="1:7" ht="25.5">
      <c r="A280" s="37" t="s">
        <v>246</v>
      </c>
      <c r="B280" s="38" t="s">
        <v>274</v>
      </c>
      <c r="C280" s="132">
        <v>1</v>
      </c>
      <c r="D280" s="39" t="s">
        <v>69</v>
      </c>
      <c r="E280" s="101">
        <v>0</v>
      </c>
      <c r="F280" s="101">
        <v>0</v>
      </c>
      <c r="G280" s="40">
        <f t="shared" si="30"/>
        <v>0</v>
      </c>
    </row>
    <row r="281" spans="1:7" ht="25.5">
      <c r="A281" s="37" t="s">
        <v>247</v>
      </c>
      <c r="B281" s="38" t="s">
        <v>275</v>
      </c>
      <c r="C281" s="132">
        <v>34</v>
      </c>
      <c r="D281" s="39" t="s">
        <v>80</v>
      </c>
      <c r="E281" s="101">
        <v>0</v>
      </c>
      <c r="F281" s="101">
        <v>0</v>
      </c>
      <c r="G281" s="40">
        <f t="shared" si="30"/>
        <v>0</v>
      </c>
    </row>
    <row r="282" spans="1:7" ht="25.5">
      <c r="A282" s="37" t="s">
        <v>248</v>
      </c>
      <c r="B282" s="38" t="s">
        <v>276</v>
      </c>
      <c r="C282" s="132">
        <v>1</v>
      </c>
      <c r="D282" s="39" t="s">
        <v>69</v>
      </c>
      <c r="E282" s="180">
        <v>0</v>
      </c>
      <c r="F282" s="180">
        <v>0</v>
      </c>
      <c r="G282" s="40">
        <f t="shared" si="30"/>
        <v>0</v>
      </c>
    </row>
    <row r="283" spans="1:7">
      <c r="A283" s="37" t="s">
        <v>249</v>
      </c>
      <c r="B283" s="38" t="s">
        <v>277</v>
      </c>
      <c r="C283" s="132">
        <v>1</v>
      </c>
      <c r="D283" s="39" t="s">
        <v>69</v>
      </c>
      <c r="E283" s="101">
        <v>0</v>
      </c>
      <c r="F283" s="101">
        <v>0</v>
      </c>
      <c r="G283" s="40">
        <f t="shared" si="30"/>
        <v>0</v>
      </c>
    </row>
    <row r="284" spans="1:7" ht="25.5">
      <c r="A284" s="37" t="s">
        <v>250</v>
      </c>
      <c r="B284" s="38" t="s">
        <v>278</v>
      </c>
      <c r="C284" s="132">
        <v>232</v>
      </c>
      <c r="D284" s="39" t="s">
        <v>80</v>
      </c>
      <c r="E284" s="101">
        <v>0</v>
      </c>
      <c r="F284" s="101">
        <v>0</v>
      </c>
      <c r="G284" s="40">
        <f t="shared" si="30"/>
        <v>0</v>
      </c>
    </row>
    <row r="285" spans="1:7" ht="25.5">
      <c r="A285" s="37" t="s">
        <v>251</v>
      </c>
      <c r="B285" s="38" t="s">
        <v>279</v>
      </c>
      <c r="C285" s="132">
        <v>12</v>
      </c>
      <c r="D285" s="39" t="s">
        <v>80</v>
      </c>
      <c r="E285" s="101">
        <v>0</v>
      </c>
      <c r="F285" s="101">
        <v>0</v>
      </c>
      <c r="G285" s="40">
        <f t="shared" si="30"/>
        <v>0</v>
      </c>
    </row>
    <row r="286" spans="1:7" ht="27.75" customHeight="1">
      <c r="A286" s="37" t="s">
        <v>252</v>
      </c>
      <c r="B286" s="38" t="s">
        <v>280</v>
      </c>
      <c r="C286" s="132">
        <v>6</v>
      </c>
      <c r="D286" s="39" t="s">
        <v>80</v>
      </c>
      <c r="E286" s="101">
        <v>0</v>
      </c>
      <c r="F286" s="180">
        <v>0</v>
      </c>
      <c r="G286" s="40">
        <f t="shared" si="30"/>
        <v>0</v>
      </c>
    </row>
    <row r="287" spans="1:7">
      <c r="A287" s="37" t="s">
        <v>253</v>
      </c>
      <c r="B287" s="38" t="s">
        <v>192</v>
      </c>
      <c r="C287" s="132">
        <v>103</v>
      </c>
      <c r="D287" s="133" t="s">
        <v>80</v>
      </c>
      <c r="E287" s="130">
        <v>0</v>
      </c>
      <c r="F287" s="130">
        <v>0</v>
      </c>
      <c r="G287" s="40">
        <f t="shared" si="30"/>
        <v>0</v>
      </c>
    </row>
    <row r="288" spans="1:7" ht="25.5">
      <c r="A288" s="37" t="s">
        <v>254</v>
      </c>
      <c r="B288" s="38" t="s">
        <v>287</v>
      </c>
      <c r="C288" s="132">
        <v>20</v>
      </c>
      <c r="D288" s="39" t="s">
        <v>69</v>
      </c>
      <c r="E288" s="180">
        <v>0</v>
      </c>
      <c r="F288" s="180">
        <v>0</v>
      </c>
      <c r="G288" s="40">
        <f t="shared" si="30"/>
        <v>0</v>
      </c>
    </row>
    <row r="289" spans="1:7">
      <c r="A289" s="37" t="s">
        <v>255</v>
      </c>
      <c r="B289" s="38" t="s">
        <v>288</v>
      </c>
      <c r="C289" s="132">
        <v>24</v>
      </c>
      <c r="D289" s="39" t="s">
        <v>69</v>
      </c>
      <c r="E289" s="101">
        <v>0</v>
      </c>
      <c r="F289" s="101">
        <v>0</v>
      </c>
      <c r="G289" s="40">
        <f t="shared" si="30"/>
        <v>0</v>
      </c>
    </row>
    <row r="290" spans="1:7" ht="24" customHeight="1">
      <c r="A290" s="37" t="s">
        <v>256</v>
      </c>
      <c r="B290" s="38" t="s">
        <v>289</v>
      </c>
      <c r="C290" s="132">
        <v>60</v>
      </c>
      <c r="D290" s="39" t="s">
        <v>69</v>
      </c>
      <c r="E290" s="101">
        <v>0</v>
      </c>
      <c r="F290" s="101">
        <v>0</v>
      </c>
      <c r="G290" s="40">
        <f t="shared" si="30"/>
        <v>0</v>
      </c>
    </row>
    <row r="291" spans="1:7">
      <c r="A291" s="37" t="s">
        <v>257</v>
      </c>
      <c r="B291" s="152" t="s">
        <v>290</v>
      </c>
      <c r="C291" s="132">
        <v>1</v>
      </c>
      <c r="D291" s="96" t="s">
        <v>69</v>
      </c>
      <c r="E291" s="101">
        <v>0</v>
      </c>
      <c r="F291" s="101">
        <v>0</v>
      </c>
      <c r="G291" s="40">
        <f t="shared" si="30"/>
        <v>0</v>
      </c>
    </row>
    <row r="292" spans="1:7">
      <c r="A292" s="37"/>
      <c r="B292" s="85" t="s">
        <v>150</v>
      </c>
      <c r="C292" s="144"/>
      <c r="D292" s="96"/>
      <c r="E292" s="86">
        <f>SUMPRODUCT(E266:E291,$C266:$C291)</f>
        <v>0</v>
      </c>
      <c r="F292" s="86">
        <f>SUMPRODUCT(F266:F291,$C266:$C291)</f>
        <v>0</v>
      </c>
      <c r="G292" s="86">
        <f>SUM(G266:G291)</f>
        <v>0</v>
      </c>
    </row>
    <row r="293" spans="1:7">
      <c r="A293" s="84">
        <v>6</v>
      </c>
      <c r="B293" s="145" t="s">
        <v>157</v>
      </c>
      <c r="C293" s="144"/>
      <c r="D293" s="96"/>
      <c r="E293" s="153"/>
      <c r="F293" s="153"/>
      <c r="G293" s="40"/>
    </row>
    <row r="294" spans="1:7" ht="51">
      <c r="A294" s="37" t="s">
        <v>99</v>
      </c>
      <c r="B294" s="38" t="s">
        <v>92</v>
      </c>
      <c r="C294" s="144">
        <v>1</v>
      </c>
      <c r="D294" s="96" t="s">
        <v>69</v>
      </c>
      <c r="E294" s="101">
        <v>0</v>
      </c>
      <c r="F294" s="101">
        <v>0</v>
      </c>
      <c r="G294" s="40">
        <f t="shared" ref="G294" si="31">SUM(E294:F294)*C294</f>
        <v>0</v>
      </c>
    </row>
    <row r="295" spans="1:7" ht="25.5">
      <c r="A295" s="37" t="s">
        <v>113</v>
      </c>
      <c r="B295" s="131" t="s">
        <v>258</v>
      </c>
      <c r="C295" s="132">
        <v>6</v>
      </c>
      <c r="D295" s="96" t="s">
        <v>69</v>
      </c>
      <c r="E295" s="154">
        <v>0</v>
      </c>
      <c r="F295" s="101">
        <v>0</v>
      </c>
      <c r="G295" s="40">
        <f>(E295+F295)*C295</f>
        <v>0</v>
      </c>
    </row>
    <row r="296" spans="1:7">
      <c r="A296" s="103"/>
      <c r="B296" s="85" t="s">
        <v>107</v>
      </c>
      <c r="C296" s="95"/>
      <c r="D296" s="96"/>
      <c r="E296" s="86">
        <f>SUMPRODUCT(E294:E295,$C294:$C295)</f>
        <v>0</v>
      </c>
      <c r="F296" s="86">
        <f>SUMPRODUCT(F294:F295,$C294:$C295)</f>
        <v>0</v>
      </c>
      <c r="G296" s="86">
        <f>SUM(G294:G295)</f>
        <v>0</v>
      </c>
    </row>
    <row r="297" spans="1:7">
      <c r="A297" s="84">
        <v>7</v>
      </c>
      <c r="B297" s="121" t="s">
        <v>144</v>
      </c>
      <c r="C297" s="95"/>
      <c r="D297" s="39"/>
      <c r="E297" s="122"/>
      <c r="F297" s="122"/>
      <c r="G297" s="122"/>
    </row>
    <row r="298" spans="1:7">
      <c r="A298" s="37" t="s">
        <v>151</v>
      </c>
      <c r="B298" s="162" t="s">
        <v>332</v>
      </c>
      <c r="C298" s="135">
        <v>3</v>
      </c>
      <c r="D298" s="96" t="s">
        <v>119</v>
      </c>
      <c r="E298" s="155">
        <v>0</v>
      </c>
      <c r="F298" s="156">
        <v>0</v>
      </c>
      <c r="G298" s="40">
        <f>(E298+F298)*C298</f>
        <v>0</v>
      </c>
    </row>
    <row r="299" spans="1:7" ht="25.5">
      <c r="A299" s="37" t="s">
        <v>152</v>
      </c>
      <c r="B299" s="149" t="s">
        <v>298</v>
      </c>
      <c r="C299" s="146">
        <v>3</v>
      </c>
      <c r="D299" s="96" t="s">
        <v>119</v>
      </c>
      <c r="E299" s="102">
        <v>0</v>
      </c>
      <c r="F299" s="123">
        <v>0</v>
      </c>
      <c r="G299" s="40">
        <f>(E299+F299)*C299</f>
        <v>0</v>
      </c>
    </row>
    <row r="300" spans="1:7">
      <c r="A300" s="37" t="s">
        <v>169</v>
      </c>
      <c r="B300" s="143" t="s">
        <v>145</v>
      </c>
      <c r="C300" s="147">
        <v>748</v>
      </c>
      <c r="D300" s="96" t="s">
        <v>114</v>
      </c>
      <c r="E300" s="155">
        <v>0</v>
      </c>
      <c r="F300" s="155">
        <v>0</v>
      </c>
      <c r="G300" s="40">
        <f>(E300+F300)*C300</f>
        <v>0</v>
      </c>
    </row>
    <row r="301" spans="1:7">
      <c r="A301" s="37"/>
      <c r="B301" s="85" t="s">
        <v>108</v>
      </c>
      <c r="C301" s="95"/>
      <c r="D301" s="96"/>
      <c r="E301" s="86">
        <f>SUMPRODUCT(E298:E300,$C298:$C300)</f>
        <v>0</v>
      </c>
      <c r="F301" s="86">
        <f>SUMPRODUCT(F298:F300,$C298:$C300)</f>
        <v>0</v>
      </c>
      <c r="G301" s="86">
        <f>SUM(G298:G300)</f>
        <v>0</v>
      </c>
    </row>
    <row r="302" spans="1:7">
      <c r="A302" s="84">
        <v>8</v>
      </c>
      <c r="B302" s="83" t="s">
        <v>101</v>
      </c>
      <c r="C302" s="79"/>
      <c r="D302" s="39"/>
      <c r="E302" s="40"/>
      <c r="F302" s="40"/>
      <c r="G302" s="40"/>
    </row>
    <row r="303" spans="1:7">
      <c r="A303" s="37" t="s">
        <v>153</v>
      </c>
      <c r="B303" s="38" t="s">
        <v>100</v>
      </c>
      <c r="C303" s="79">
        <v>1</v>
      </c>
      <c r="D303" s="39" t="s">
        <v>69</v>
      </c>
      <c r="E303" s="40" t="s">
        <v>62</v>
      </c>
      <c r="F303" s="99">
        <v>0</v>
      </c>
      <c r="G303" s="40">
        <f>SUMPRODUCT(E303:F303)*C303</f>
        <v>0</v>
      </c>
    </row>
    <row r="304" spans="1:7" ht="39.75" customHeight="1">
      <c r="A304" s="37" t="s">
        <v>154</v>
      </c>
      <c r="B304" s="38" t="s">
        <v>121</v>
      </c>
      <c r="C304" s="79">
        <v>1</v>
      </c>
      <c r="D304" s="39" t="s">
        <v>69</v>
      </c>
      <c r="E304" s="40" t="s">
        <v>62</v>
      </c>
      <c r="F304" s="99">
        <v>0</v>
      </c>
      <c r="G304" s="40">
        <f>SUMPRODUCT(E304:F304)*C304</f>
        <v>0</v>
      </c>
    </row>
    <row r="305" spans="1:7" ht="15.75" thickBot="1">
      <c r="A305" s="37"/>
      <c r="B305" s="85" t="s">
        <v>155</v>
      </c>
      <c r="C305" s="79"/>
      <c r="D305" s="39"/>
      <c r="E305" s="86">
        <f>SUMPRODUCT(E303:E304,$C303:$C304)</f>
        <v>0</v>
      </c>
      <c r="F305" s="86">
        <f>SUMPRODUCT(F303:F304,$C303:$C304)</f>
        <v>0</v>
      </c>
      <c r="G305" s="86">
        <f>SUM(G303:G304)</f>
        <v>0</v>
      </c>
    </row>
    <row r="306" spans="1:7" ht="15.75" thickBot="1">
      <c r="A306" s="78"/>
      <c r="B306" s="186" t="s">
        <v>310</v>
      </c>
      <c r="C306" s="186"/>
      <c r="D306" s="186"/>
      <c r="E306" s="36">
        <f>E214+E264+E239+E223+E301+E305+E296+E292</f>
        <v>0</v>
      </c>
      <c r="F306" s="36">
        <f>F214+F264+F239+F223+F301+F305+F296+F292</f>
        <v>0</v>
      </c>
      <c r="G306" s="36">
        <f>G214+G264+G239+G223+G301+G305+G296+G292</f>
        <v>0</v>
      </c>
    </row>
    <row r="307" spans="1:7" ht="15.75" thickBot="1">
      <c r="A307" s="77"/>
      <c r="B307" s="187" t="s">
        <v>311</v>
      </c>
      <c r="C307" s="187"/>
      <c r="D307" s="187"/>
      <c r="E307" s="36">
        <f>TRUNC(E306*(1+$G$3),2)</f>
        <v>0</v>
      </c>
      <c r="F307" s="36">
        <f>TRUNC(F306*(1+$G$3),2)+0.01</f>
        <v>0.01</v>
      </c>
      <c r="G307" s="78">
        <f>TRUNC(G306*(1+$G$3),2)</f>
        <v>0</v>
      </c>
    </row>
    <row r="308" spans="1:7" ht="15.75" customHeight="1" thickBot="1">
      <c r="A308" s="187" t="s">
        <v>306</v>
      </c>
      <c r="B308" s="187"/>
      <c r="C308" s="187"/>
      <c r="D308" s="187"/>
      <c r="E308" s="36">
        <f>E98+E158+E209+E306</f>
        <v>0</v>
      </c>
      <c r="F308" s="36">
        <f>F306+F209+F158+F98</f>
        <v>0</v>
      </c>
      <c r="G308" s="36">
        <f>G306+G209+G158+G98</f>
        <v>0</v>
      </c>
    </row>
    <row r="309" spans="1:7" ht="15.75" customHeight="1" thickBot="1">
      <c r="A309" s="187" t="s">
        <v>307</v>
      </c>
      <c r="B309" s="187"/>
      <c r="C309" s="187"/>
      <c r="D309" s="187"/>
      <c r="E309" s="78">
        <f>E307+E210+E159+E99</f>
        <v>0</v>
      </c>
      <c r="F309" s="78">
        <f>F307+F210+F159+F99</f>
        <v>0.04</v>
      </c>
      <c r="G309" s="78">
        <f>G307+G210+G159+G99</f>
        <v>0</v>
      </c>
    </row>
    <row r="313" spans="1:7">
      <c r="B313" s="6"/>
    </row>
  </sheetData>
  <sheetProtection password="E932" sheet="1" selectLockedCells="1"/>
  <mergeCells count="25">
    <mergeCell ref="A1:G2"/>
    <mergeCell ref="E3:F3"/>
    <mergeCell ref="E4:F4"/>
    <mergeCell ref="E5:F5"/>
    <mergeCell ref="A9:G9"/>
    <mergeCell ref="A308:D308"/>
    <mergeCell ref="A309:D309"/>
    <mergeCell ref="A10:G10"/>
    <mergeCell ref="D11:E11"/>
    <mergeCell ref="D12:E12"/>
    <mergeCell ref="A13:G13"/>
    <mergeCell ref="A15:A16"/>
    <mergeCell ref="B15:B16"/>
    <mergeCell ref="C15:C16"/>
    <mergeCell ref="D15:D16"/>
    <mergeCell ref="E15:F15"/>
    <mergeCell ref="G15:G16"/>
    <mergeCell ref="B306:D306"/>
    <mergeCell ref="B307:D307"/>
    <mergeCell ref="B158:D158"/>
    <mergeCell ref="B159:D159"/>
    <mergeCell ref="B209:D209"/>
    <mergeCell ref="B210:D210"/>
    <mergeCell ref="B98:D98"/>
    <mergeCell ref="B99:D99"/>
  </mergeCells>
  <conditionalFormatting sqref="B95 B22:B23 B25 B28 F66:F68 F74:F79">
    <cfRule type="containsText" dxfId="786" priority="2689" stopIfTrue="1" operator="containsText" text="x,xx">
      <formula>NOT(ISERROR(SEARCH("x,xx",B22)))</formula>
    </cfRule>
  </conditionalFormatting>
  <conditionalFormatting sqref="F14:G14">
    <cfRule type="containsText" dxfId="785" priority="2632" stopIfTrue="1" operator="containsText" text="x,xx">
      <formula>NOT(ISERROR(SEARCH("x,xx",F14)))</formula>
    </cfRule>
  </conditionalFormatting>
  <conditionalFormatting sqref="B19">
    <cfRule type="containsText" dxfId="784" priority="2622" stopIfTrue="1" operator="containsText" text="x,xx">
      <formula>NOT(ISERROR(SEARCH("x,xx",B19)))</formula>
    </cfRule>
  </conditionalFormatting>
  <conditionalFormatting sqref="B17 B21 B30:B33">
    <cfRule type="containsText" dxfId="783" priority="2634" stopIfTrue="1" operator="containsText" text="x,xx">
      <formula>NOT(ISERROR(SEARCH("x,xx",B17)))</formula>
    </cfRule>
  </conditionalFormatting>
  <conditionalFormatting sqref="B14">
    <cfRule type="containsText" dxfId="782" priority="2633" stopIfTrue="1" operator="containsText" text="x,xx">
      <formula>NOT(ISERROR(SEARCH("x,xx",B14)))</formula>
    </cfRule>
  </conditionalFormatting>
  <conditionalFormatting sqref="B98">
    <cfRule type="containsText" dxfId="781" priority="2631" stopIfTrue="1" operator="containsText" text="x,xx">
      <formula>NOT(ISERROR(SEARCH("x,xx",B98)))</formula>
    </cfRule>
  </conditionalFormatting>
  <conditionalFormatting sqref="B59">
    <cfRule type="containsText" dxfId="780" priority="2629" stopIfTrue="1" operator="containsText" text="x,xx">
      <formula>NOT(ISERROR(SEARCH("x,xx",B59)))</formula>
    </cfRule>
  </conditionalFormatting>
  <conditionalFormatting sqref="B27">
    <cfRule type="containsText" dxfId="779" priority="2628" stopIfTrue="1" operator="containsText" text="x,xx">
      <formula>NOT(ISERROR(SEARCH("x,xx",B27)))</formula>
    </cfRule>
  </conditionalFormatting>
  <conditionalFormatting sqref="B39">
    <cfRule type="containsText" dxfId="778" priority="2626" stopIfTrue="1" operator="containsText" text="x,xx">
      <formula>NOT(ISERROR(SEARCH("x,xx",B39)))</formula>
    </cfRule>
  </conditionalFormatting>
  <conditionalFormatting sqref="B42:B43">
    <cfRule type="containsText" dxfId="777" priority="2625" stopIfTrue="1" operator="containsText" text="x,xx">
      <formula>NOT(ISERROR(SEARCH("x,xx",B42)))</formula>
    </cfRule>
  </conditionalFormatting>
  <conditionalFormatting sqref="B18">
    <cfRule type="containsText" dxfId="776" priority="2623" stopIfTrue="1" operator="containsText" text="x,xx">
      <formula>NOT(ISERROR(SEARCH("x,xx",B18)))</formula>
    </cfRule>
  </conditionalFormatting>
  <conditionalFormatting sqref="B94">
    <cfRule type="containsText" dxfId="775" priority="2621" stopIfTrue="1" operator="containsText" text="x,xx">
      <formula>NOT(ISERROR(SEARCH("x,xx",B94)))</formula>
    </cfRule>
  </conditionalFormatting>
  <conditionalFormatting sqref="B99">
    <cfRule type="containsText" dxfId="774" priority="2620" stopIfTrue="1" operator="containsText" text="x,xx">
      <formula>NOT(ISERROR(SEARCH("x,xx",B99)))</formula>
    </cfRule>
  </conditionalFormatting>
  <conditionalFormatting sqref="B37">
    <cfRule type="containsText" dxfId="773" priority="2287" stopIfTrue="1" operator="containsText" text="x,xx">
      <formula>NOT(ISERROR(SEARCH("x,xx",B37)))</formula>
    </cfRule>
  </conditionalFormatting>
  <conditionalFormatting sqref="B29">
    <cfRule type="containsText" dxfId="764" priority="1160" stopIfTrue="1" operator="containsText" text="x,xx">
      <formula>NOT(ISERROR(SEARCH("x,xx",B29)))</formula>
    </cfRule>
  </conditionalFormatting>
  <conditionalFormatting sqref="B24">
    <cfRule type="containsText" dxfId="761" priority="1187" stopIfTrue="1" operator="containsText" text="x,xx">
      <formula>NOT(ISERROR(SEARCH("x,xx",B24)))</formula>
    </cfRule>
  </conditionalFormatting>
  <conditionalFormatting sqref="B44:B48">
    <cfRule type="containsText" dxfId="759" priority="1153" stopIfTrue="1" operator="containsText" text="x,xx">
      <formula>NOT(ISERROR(SEARCH("x,xx",B44)))</formula>
    </cfRule>
  </conditionalFormatting>
  <conditionalFormatting sqref="B40">
    <cfRule type="containsText" dxfId="758" priority="1184" stopIfTrue="1" operator="containsText" text="x,xx">
      <formula>NOT(ISERROR(SEARCH("x,xx",B40)))</formula>
    </cfRule>
  </conditionalFormatting>
  <conditionalFormatting sqref="B41">
    <cfRule type="containsText" dxfId="756" priority="1180" stopIfTrue="1" operator="containsText" text="x,xx">
      <formula>NOT(ISERROR(SEARCH("x,xx",B41)))</formula>
    </cfRule>
  </conditionalFormatting>
  <conditionalFormatting sqref="B49">
    <cfRule type="containsText" dxfId="754" priority="1147" stopIfTrue="1" operator="containsText" text="x,xx">
      <formula>NOT(ISERROR(SEARCH("x,xx",B49)))</formula>
    </cfRule>
  </conditionalFormatting>
  <conditionalFormatting sqref="B61 F61">
    <cfRule type="containsText" dxfId="749" priority="1115" stopIfTrue="1" operator="containsText" text="x,xx">
      <formula>NOT(ISERROR(SEARCH("x,xx",B61)))</formula>
    </cfRule>
  </conditionalFormatting>
  <conditionalFormatting sqref="B57">
    <cfRule type="containsText" dxfId="747" priority="1134" stopIfTrue="1" operator="containsText" text="x,xx">
      <formula>NOT(ISERROR(SEARCH("x,xx",B57)))</formula>
    </cfRule>
  </conditionalFormatting>
  <conditionalFormatting sqref="B60">
    <cfRule type="containsText" dxfId="743" priority="1110" stopIfTrue="1" operator="containsText" text="x,xx">
      <formula>NOT(ISERROR(SEARCH("x,xx",B60)))</formula>
    </cfRule>
  </conditionalFormatting>
  <conditionalFormatting sqref="G87">
    <cfRule type="containsText" dxfId="742" priority="1074" stopIfTrue="1" operator="containsText" text="x,xx">
      <formula>NOT(ISERROR(SEARCH("x,xx",G87)))</formula>
    </cfRule>
  </conditionalFormatting>
  <conditionalFormatting sqref="B72 F72">
    <cfRule type="containsText" dxfId="740" priority="1085" stopIfTrue="1" operator="containsText" text="x,xx">
      <formula>NOT(ISERROR(SEARCH("x,xx",B72)))</formula>
    </cfRule>
  </conditionalFormatting>
  <conditionalFormatting sqref="G82">
    <cfRule type="containsText" dxfId="737" priority="1081" stopIfTrue="1" operator="containsText" text="x,xx">
      <formula>NOT(ISERROR(SEARCH("x,xx",G82)))</formula>
    </cfRule>
  </conditionalFormatting>
  <conditionalFormatting sqref="G85:G86">
    <cfRule type="containsText" dxfId="735" priority="1076" stopIfTrue="1" operator="containsText" text="x,xx">
      <formula>NOT(ISERROR(SEARCH("x,xx",G85)))</formula>
    </cfRule>
  </conditionalFormatting>
  <conditionalFormatting sqref="B209">
    <cfRule type="containsText" dxfId="734" priority="980" stopIfTrue="1" operator="containsText" text="x,xx">
      <formula>NOT(ISERROR(SEARCH("x,xx",B209)))</formula>
    </cfRule>
  </conditionalFormatting>
  <conditionalFormatting sqref="F81">
    <cfRule type="containsText" dxfId="732" priority="1083" stopIfTrue="1" operator="containsText" text="x,xx">
      <formula>NOT(ISERROR(SEARCH("x,xx",F81)))</formula>
    </cfRule>
  </conditionalFormatting>
  <conditionalFormatting sqref="B64">
    <cfRule type="containsText" dxfId="731" priority="1102" stopIfTrue="1" operator="containsText" text="x,xx">
      <formula>NOT(ISERROR(SEARCH("x,xx",B64)))</formula>
    </cfRule>
  </conditionalFormatting>
  <conditionalFormatting sqref="B53:B55">
    <cfRule type="containsText" dxfId="729" priority="1131" stopIfTrue="1" operator="containsText" text="x,xx">
      <formula>NOT(ISERROR(SEARCH("x,xx",B53)))</formula>
    </cfRule>
  </conditionalFormatting>
  <conditionalFormatting sqref="F62:F63">
    <cfRule type="containsText" dxfId="728" priority="1107" stopIfTrue="1" operator="containsText" text="x,xx">
      <formula>NOT(ISERROR(SEARCH("x,xx",F62)))</formula>
    </cfRule>
  </conditionalFormatting>
  <conditionalFormatting sqref="B89">
    <cfRule type="containsText" dxfId="727" priority="1069" stopIfTrue="1" operator="containsText" text="x,xx">
      <formula>NOT(ISERROR(SEARCH("x,xx",B89)))</formula>
    </cfRule>
  </conditionalFormatting>
  <conditionalFormatting sqref="F69 B69">
    <cfRule type="containsText" dxfId="726" priority="1091" stopIfTrue="1" operator="containsText" text="x,xx">
      <formula>NOT(ISERROR(SEARCH("x,xx",B69)))</formula>
    </cfRule>
  </conditionalFormatting>
  <conditionalFormatting sqref="B81">
    <cfRule type="containsText" dxfId="725" priority="1082" stopIfTrue="1" operator="containsText" text="x,xx">
      <formula>NOT(ISERROR(SEARCH("x,xx",B81)))</formula>
    </cfRule>
  </conditionalFormatting>
  <conditionalFormatting sqref="G83">
    <cfRule type="containsText" dxfId="723" priority="1080" stopIfTrue="1" operator="containsText" text="x,xx">
      <formula>NOT(ISERROR(SEARCH("x,xx",G83)))</formula>
    </cfRule>
  </conditionalFormatting>
  <conditionalFormatting sqref="B68">
    <cfRule type="containsText" dxfId="722" priority="1093" stopIfTrue="1" operator="containsText" text="x,xx">
      <formula>NOT(ISERROR(SEARCH("x,xx",B68)))</formula>
    </cfRule>
  </conditionalFormatting>
  <conditionalFormatting sqref="B87">
    <cfRule type="containsText" dxfId="721" priority="1073" stopIfTrue="1" operator="containsText" text="x,xx">
      <formula>NOT(ISERROR(SEARCH("x,xx",B87)))</formula>
    </cfRule>
  </conditionalFormatting>
  <conditionalFormatting sqref="F60">
    <cfRule type="containsText" dxfId="719" priority="1111" stopIfTrue="1" operator="containsText" text="x,xx">
      <formula>NOT(ISERROR(SEARCH("x,xx",F60)))</formula>
    </cfRule>
  </conditionalFormatting>
  <conditionalFormatting sqref="F70">
    <cfRule type="containsText" dxfId="718" priority="1087" stopIfTrue="1" operator="containsText" text="x,xx">
      <formula>NOT(ISERROR(SEARCH("x,xx",F70)))</formula>
    </cfRule>
  </conditionalFormatting>
  <conditionalFormatting sqref="B102">
    <cfRule type="containsText" dxfId="713" priority="1034" stopIfTrue="1" operator="containsText" text="x,xx">
      <formula>NOT(ISERROR(SEARCH("x,xx",B102)))</formula>
    </cfRule>
  </conditionalFormatting>
  <conditionalFormatting sqref="B85">
    <cfRule type="containsText" dxfId="712" priority="1075" stopIfTrue="1" operator="containsText" text="x,xx">
      <formula>NOT(ISERROR(SEARCH("x,xx",B85)))</formula>
    </cfRule>
  </conditionalFormatting>
  <conditionalFormatting sqref="F90:F92">
    <cfRule type="containsText" dxfId="711" priority="1070" stopIfTrue="1" operator="containsText" text="x,xx">
      <formula>NOT(ISERROR(SEARCH("x,xx",F90)))</formula>
    </cfRule>
  </conditionalFormatting>
  <conditionalFormatting sqref="B141">
    <cfRule type="containsText" dxfId="709" priority="1016" stopIfTrue="1" operator="containsText" text="x,xx">
      <formula>NOT(ISERROR(SEARCH("x,xx",B141)))</formula>
    </cfRule>
  </conditionalFormatting>
  <conditionalFormatting sqref="B74:B79">
    <cfRule type="containsText" dxfId="708" priority="1043" stopIfTrue="1" operator="containsText" text="x,xx">
      <formula>NOT(ISERROR(SEARCH("x,xx",B74)))</formula>
    </cfRule>
  </conditionalFormatting>
  <conditionalFormatting sqref="B123">
    <cfRule type="containsText" dxfId="707" priority="1037" stopIfTrue="1" operator="containsText" text="x,xx">
      <formula>NOT(ISERROR(SEARCH("x,xx",B123)))</formula>
    </cfRule>
  </conditionalFormatting>
  <conditionalFormatting sqref="B158">
    <cfRule type="containsText" dxfId="706" priority="1040" stopIfTrue="1" operator="containsText" text="x,xx">
      <formula>NOT(ISERROR(SEARCH("x,xx",B158)))</formula>
    </cfRule>
  </conditionalFormatting>
  <conditionalFormatting sqref="B138">
    <cfRule type="containsText" dxfId="705" priority="1039" stopIfTrue="1" operator="containsText" text="x,xx">
      <formula>NOT(ISERROR(SEARCH("x,xx",B138)))</formula>
    </cfRule>
  </conditionalFormatting>
  <conditionalFormatting sqref="B155 B105">
    <cfRule type="containsText" dxfId="704" priority="1042" stopIfTrue="1" operator="containsText" text="x,xx">
      <formula>NOT(ISERROR(SEARCH("x,xx",B105)))</formula>
    </cfRule>
  </conditionalFormatting>
  <conditionalFormatting sqref="B100 B139:B140 B114:B116 B104">
    <cfRule type="containsText" dxfId="703" priority="1041" stopIfTrue="1" operator="containsText" text="x,xx">
      <formula>NOT(ISERROR(SEARCH("x,xx",B100)))</formula>
    </cfRule>
  </conditionalFormatting>
  <conditionalFormatting sqref="B185">
    <cfRule type="containsText" dxfId="702" priority="971" stopIfTrue="1" operator="containsText" text="x,xx">
      <formula>NOT(ISERROR(SEARCH("x,xx",B185)))</formula>
    </cfRule>
  </conditionalFormatting>
  <conditionalFormatting sqref="B194:B196">
    <cfRule type="containsText" dxfId="699" priority="968" stopIfTrue="1" operator="containsText" text="x,xx">
      <formula>NOT(ISERROR(SEARCH("x,xx",B194)))</formula>
    </cfRule>
  </conditionalFormatting>
  <conditionalFormatting sqref="B121">
    <cfRule type="containsText" dxfId="698" priority="1031" stopIfTrue="1" operator="containsText" text="x,xx">
      <formula>NOT(ISERROR(SEARCH("x,xx",B121)))</formula>
    </cfRule>
  </conditionalFormatting>
  <conditionalFormatting sqref="B130:B132 B134:B135">
    <cfRule type="containsText" dxfId="697" priority="1019" stopIfTrue="1" operator="containsText" text="x,xx">
      <formula>NOT(ISERROR(SEARCH("x,xx",B130)))</formula>
    </cfRule>
  </conditionalFormatting>
  <conditionalFormatting sqref="B110">
    <cfRule type="containsText" dxfId="696" priority="1038" stopIfTrue="1" operator="containsText" text="x,xx">
      <formula>NOT(ISERROR(SEARCH("x,xx",B110)))</formula>
    </cfRule>
  </conditionalFormatting>
  <conditionalFormatting sqref="B124:B125">
    <cfRule type="containsText" dxfId="694" priority="1036" stopIfTrue="1" operator="containsText" text="x,xx">
      <formula>NOT(ISERROR(SEARCH("x,xx",B124)))</formula>
    </cfRule>
  </conditionalFormatting>
  <conditionalFormatting sqref="B101">
    <cfRule type="containsText" dxfId="693" priority="1035" stopIfTrue="1" operator="containsText" text="x,xx">
      <formula>NOT(ISERROR(SEARCH("x,xx",B101)))</formula>
    </cfRule>
  </conditionalFormatting>
  <conditionalFormatting sqref="B154">
    <cfRule type="containsText" dxfId="692" priority="1033" stopIfTrue="1" operator="containsText" text="x,xx">
      <formula>NOT(ISERROR(SEARCH("x,xx",B154)))</formula>
    </cfRule>
  </conditionalFormatting>
  <conditionalFormatting sqref="B159">
    <cfRule type="containsText" dxfId="691" priority="1032" stopIfTrue="1" operator="containsText" text="x,xx">
      <formula>NOT(ISERROR(SEARCH("x,xx",B159)))</formula>
    </cfRule>
  </conditionalFormatting>
  <conditionalFormatting sqref="B142">
    <cfRule type="containsText" dxfId="688" priority="1018" stopIfTrue="1" operator="containsText" text="x,xx">
      <formula>NOT(ISERROR(SEARCH("x,xx",B142)))</formula>
    </cfRule>
  </conditionalFormatting>
  <conditionalFormatting sqref="B106">
    <cfRule type="containsText" dxfId="687" priority="1029" stopIfTrue="1" operator="containsText" text="x,xx">
      <formula>NOT(ISERROR(SEARCH("x,xx",B106)))</formula>
    </cfRule>
  </conditionalFormatting>
  <conditionalFormatting sqref="B145">
    <cfRule type="containsText" dxfId="685" priority="1014" stopIfTrue="1" operator="containsText" text="x,xx">
      <formula>NOT(ISERROR(SEARCH("x,xx",B145)))</formula>
    </cfRule>
  </conditionalFormatting>
  <conditionalFormatting sqref="B206:B207 B165">
    <cfRule type="containsText" dxfId="684" priority="982" stopIfTrue="1" operator="containsText" text="x,xx">
      <formula>NOT(ISERROR(SEARCH("x,xx",B165)))</formula>
    </cfRule>
  </conditionalFormatting>
  <conditionalFormatting sqref="B178:B180 B164">
    <cfRule type="containsText" dxfId="683" priority="981" stopIfTrue="1" operator="containsText" text="x,xx">
      <formula>NOT(ISERROR(SEARCH("x,xx",B164)))</formula>
    </cfRule>
  </conditionalFormatting>
  <conditionalFormatting sqref="B160">
    <cfRule type="containsText" dxfId="682" priority="983" stopIfTrue="1" operator="containsText" text="x,xx">
      <formula>NOT(ISERROR(SEARCH("x,xx",B160)))</formula>
    </cfRule>
  </conditionalFormatting>
  <conditionalFormatting sqref="B161">
    <cfRule type="containsText" dxfId="681" priority="975" stopIfTrue="1" operator="containsText" text="x,xx">
      <formula>NOT(ISERROR(SEARCH("x,xx",B161)))</formula>
    </cfRule>
  </conditionalFormatting>
  <conditionalFormatting sqref="B210">
    <cfRule type="containsText" dxfId="679" priority="972" stopIfTrue="1" operator="containsText" text="x,xx">
      <formula>NOT(ISERROR(SEARCH("x,xx",B210)))</formula>
    </cfRule>
  </conditionalFormatting>
  <conditionalFormatting sqref="B162">
    <cfRule type="containsText" dxfId="678" priority="974" stopIfTrue="1" operator="containsText" text="x,xx">
      <formula>NOT(ISERROR(SEARCH("x,xx",B162)))</formula>
    </cfRule>
  </conditionalFormatting>
  <conditionalFormatting sqref="B73">
    <cfRule type="containsText" dxfId="677" priority="836" stopIfTrue="1" operator="containsText" text="x,xx">
      <formula>NOT(ISERROR(SEARCH("x,xx",B73)))</formula>
    </cfRule>
  </conditionalFormatting>
  <conditionalFormatting sqref="B146">
    <cfRule type="containsText" dxfId="676" priority="1013" stopIfTrue="1" operator="containsText" text="x,xx">
      <formula>NOT(ISERROR(SEARCH("x,xx",B146)))</formula>
    </cfRule>
  </conditionalFormatting>
  <conditionalFormatting sqref="B174">
    <cfRule type="containsText" dxfId="675" priority="978" stopIfTrue="1" operator="containsText" text="x,xx">
      <formula>NOT(ISERROR(SEARCH("x,xx",B174)))</formula>
    </cfRule>
  </conditionalFormatting>
  <conditionalFormatting sqref="B149">
    <cfRule type="containsText" dxfId="674" priority="998" stopIfTrue="1" operator="containsText" text="x,xx">
      <formula>NOT(ISERROR(SEARCH("x,xx",B149)))</formula>
    </cfRule>
  </conditionalFormatting>
  <conditionalFormatting sqref="B187">
    <cfRule type="containsText" dxfId="673" priority="977" stopIfTrue="1" operator="containsText" text="x,xx">
      <formula>NOT(ISERROR(SEARCH("x,xx",B187)))</formula>
    </cfRule>
  </conditionalFormatting>
  <conditionalFormatting sqref="B205">
    <cfRule type="containsText" dxfId="672" priority="973" stopIfTrue="1" operator="containsText" text="x,xx">
      <formula>NOT(ISERROR(SEARCH("x,xx",B205)))</formula>
    </cfRule>
  </conditionalFormatting>
  <conditionalFormatting sqref="B282">
    <cfRule type="containsText" dxfId="671" priority="890" stopIfTrue="1" operator="containsText" text="x,xx">
      <formula>NOT(ISERROR(SEARCH("x,xx",B282)))</formula>
    </cfRule>
  </conditionalFormatting>
  <conditionalFormatting sqref="B147">
    <cfRule type="containsText" dxfId="670" priority="1011" stopIfTrue="1" operator="containsText" text="x,xx">
      <formula>NOT(ISERROR(SEARCH("x,xx",B147)))</formula>
    </cfRule>
  </conditionalFormatting>
  <conditionalFormatting sqref="B188:B189">
    <cfRule type="containsText" dxfId="669" priority="976" stopIfTrue="1" operator="containsText" text="x,xx">
      <formula>NOT(ISERROR(SEARCH("x,xx",B188)))</formula>
    </cfRule>
  </conditionalFormatting>
  <conditionalFormatting sqref="B108">
    <cfRule type="containsText" dxfId="668" priority="994" stopIfTrue="1" operator="containsText" text="x,xx">
      <formula>NOT(ISERROR(SEARCH("x,xx",B108)))</formula>
    </cfRule>
  </conditionalFormatting>
  <conditionalFormatting sqref="B107">
    <cfRule type="containsText" dxfId="667" priority="993" stopIfTrue="1" operator="containsText" text="x,xx">
      <formula>NOT(ISERROR(SEARCH("x,xx",B107)))</formula>
    </cfRule>
  </conditionalFormatting>
  <conditionalFormatting sqref="B111:B113">
    <cfRule type="containsText" dxfId="666" priority="992" stopIfTrue="1" operator="containsText" text="x,xx">
      <formula>NOT(ISERROR(SEARCH("x,xx",B111)))</formula>
    </cfRule>
  </conditionalFormatting>
  <conditionalFormatting sqref="B129">
    <cfRule type="containsText" dxfId="665" priority="990" stopIfTrue="1" operator="containsText" text="x,xx">
      <formula>NOT(ISERROR(SEARCH("x,xx",B129)))</formula>
    </cfRule>
  </conditionalFormatting>
  <conditionalFormatting sqref="B200">
    <cfRule type="containsText" dxfId="663" priority="958" stopIfTrue="1" operator="containsText" text="x,xx">
      <formula>NOT(ISERROR(SEARCH("x,xx",B200)))</formula>
    </cfRule>
  </conditionalFormatting>
  <conditionalFormatting sqref="B263">
    <cfRule type="containsText" dxfId="662" priority="883" stopIfTrue="1" operator="containsText" text="x,xx">
      <formula>NOT(ISERROR(SEARCH("x,xx",B263)))</formula>
    </cfRule>
  </conditionalFormatting>
  <conditionalFormatting sqref="B168 B170">
    <cfRule type="containsText" dxfId="661" priority="956" stopIfTrue="1" operator="containsText" text="x,xx">
      <formula>NOT(ISERROR(SEARCH("x,xx",B168)))</formula>
    </cfRule>
  </conditionalFormatting>
  <conditionalFormatting sqref="B175:B177">
    <cfRule type="containsText" dxfId="660" priority="955" stopIfTrue="1" operator="containsText" text="x,xx">
      <formula>NOT(ISERROR(SEARCH("x,xx",B175)))</formula>
    </cfRule>
  </conditionalFormatting>
  <conditionalFormatting sqref="B193">
    <cfRule type="containsText" dxfId="659" priority="953" stopIfTrue="1" operator="containsText" text="x,xx">
      <formula>NOT(ISERROR(SEARCH("x,xx",B193)))</formula>
    </cfRule>
  </conditionalFormatting>
  <conditionalFormatting sqref="B166">
    <cfRule type="containsText" dxfId="658" priority="952" stopIfTrue="1" operator="containsText" text="x,xx">
      <formula>NOT(ISERROR(SEARCH("x,xx",B166)))</formula>
    </cfRule>
  </conditionalFormatting>
  <conditionalFormatting sqref="B167">
    <cfRule type="containsText" dxfId="657" priority="951" stopIfTrue="1" operator="containsText" text="x,xx">
      <formula>NOT(ISERROR(SEARCH("x,xx",B167)))</formula>
    </cfRule>
  </conditionalFormatting>
  <conditionalFormatting sqref="B303:B304 B216">
    <cfRule type="containsText" dxfId="653" priority="947" stopIfTrue="1" operator="containsText" text="x,xx">
      <formula>NOT(ISERROR(SEARCH("x,xx",B216)))</formula>
    </cfRule>
  </conditionalFormatting>
  <conditionalFormatting sqref="B213">
    <cfRule type="containsText" dxfId="652" priority="939" stopIfTrue="1" operator="containsText" text="x,xx">
      <formula>NOT(ISERROR(SEARCH("x,xx",B213)))</formula>
    </cfRule>
  </conditionalFormatting>
  <conditionalFormatting sqref="B211 B228 B215 B230">
    <cfRule type="containsText" dxfId="651" priority="946" stopIfTrue="1" operator="containsText" text="x,xx">
      <formula>NOT(ISERROR(SEARCH("x,xx",B211)))</formula>
    </cfRule>
  </conditionalFormatting>
  <conditionalFormatting sqref="B306">
    <cfRule type="containsText" dxfId="650" priority="945" stopIfTrue="1" operator="containsText" text="x,xx">
      <formula>NOT(ISERROR(SEARCH("x,xx",B306)))</formula>
    </cfRule>
  </conditionalFormatting>
  <conditionalFormatting sqref="B265">
    <cfRule type="containsText" dxfId="649" priority="944" stopIfTrue="1" operator="containsText" text="x,xx">
      <formula>NOT(ISERROR(SEARCH("x,xx",B265)))</formula>
    </cfRule>
  </conditionalFormatting>
  <conditionalFormatting sqref="B224">
    <cfRule type="containsText" dxfId="648" priority="943" stopIfTrue="1" operator="containsText" text="x,xx">
      <formula>NOT(ISERROR(SEARCH("x,xx",B224)))</formula>
    </cfRule>
  </conditionalFormatting>
  <conditionalFormatting sqref="B240">
    <cfRule type="containsText" dxfId="647" priority="942" stopIfTrue="1" operator="containsText" text="x,xx">
      <formula>NOT(ISERROR(SEARCH("x,xx",B240)))</formula>
    </cfRule>
  </conditionalFormatting>
  <conditionalFormatting sqref="B241:B242">
    <cfRule type="containsText" dxfId="646" priority="941" stopIfTrue="1" operator="containsText" text="x,xx">
      <formula>NOT(ISERROR(SEARCH("x,xx",B241)))</formula>
    </cfRule>
  </conditionalFormatting>
  <conditionalFormatting sqref="B212">
    <cfRule type="containsText" dxfId="645" priority="940" stopIfTrue="1" operator="containsText" text="x,xx">
      <formula>NOT(ISERROR(SEARCH("x,xx",B212)))</formula>
    </cfRule>
  </conditionalFormatting>
  <conditionalFormatting sqref="B302">
    <cfRule type="containsText" dxfId="644" priority="938" stopIfTrue="1" operator="containsText" text="x,xx">
      <formula>NOT(ISERROR(SEARCH("x,xx",B302)))</formula>
    </cfRule>
  </conditionalFormatting>
  <conditionalFormatting sqref="B307">
    <cfRule type="containsText" dxfId="643" priority="937" stopIfTrue="1" operator="containsText" text="x,xx">
      <formula>NOT(ISERROR(SEARCH("x,xx",B307)))</formula>
    </cfRule>
  </conditionalFormatting>
  <conditionalFormatting sqref="B96">
    <cfRule type="containsText" dxfId="642" priority="899" stopIfTrue="1" operator="containsText" text="x,xx">
      <formula>NOT(ISERROR(SEARCH("x,xx",B96)))</formula>
    </cfRule>
  </conditionalFormatting>
  <conditionalFormatting sqref="B227">
    <cfRule type="containsText" dxfId="640" priority="930" stopIfTrue="1" operator="containsText" text="x,xx">
      <formula>NOT(ISERROR(SEARCH("x,xx",B227)))</formula>
    </cfRule>
  </conditionalFormatting>
  <conditionalFormatting sqref="B221">
    <cfRule type="containsText" dxfId="639" priority="934" stopIfTrue="1" operator="containsText" text="x,xx">
      <formula>NOT(ISERROR(SEARCH("x,xx",B221)))</formula>
    </cfRule>
  </conditionalFormatting>
  <conditionalFormatting sqref="B252:B255">
    <cfRule type="containsText" dxfId="638" priority="924" stopIfTrue="1" operator="containsText" text="x,xx">
      <formula>NOT(ISERROR(SEARCH("x,xx",B252)))</formula>
    </cfRule>
  </conditionalFormatting>
  <conditionalFormatting sqref="F268">
    <cfRule type="containsText" dxfId="637" priority="923" stopIfTrue="1" operator="containsText" text="x,xx">
      <formula>NOT(ISERROR(SEARCH("x,xx",F268)))</formula>
    </cfRule>
  </conditionalFormatting>
  <conditionalFormatting sqref="B293 F293">
    <cfRule type="containsText" dxfId="636" priority="913" stopIfTrue="1" operator="containsText" text="x,xx">
      <formula>NOT(ISERROR(SEARCH("x,xx",B293)))</formula>
    </cfRule>
  </conditionalFormatting>
  <conditionalFormatting sqref="B297">
    <cfRule type="containsText" dxfId="635" priority="903" stopIfTrue="1" operator="containsText" text="x,xx">
      <formula>NOT(ISERROR(SEARCH("x,xx",B297)))</formula>
    </cfRule>
  </conditionalFormatting>
  <conditionalFormatting sqref="F269:F270">
    <cfRule type="containsText" dxfId="634" priority="920" stopIfTrue="1" operator="containsText" text="x,xx">
      <formula>NOT(ISERROR(SEARCH("x,xx",F269)))</formula>
    </cfRule>
  </conditionalFormatting>
  <conditionalFormatting sqref="F289:F290 F276:F281 F283:F285">
    <cfRule type="containsText" dxfId="633" priority="915" stopIfTrue="1" operator="containsText" text="x,xx">
      <formula>NOT(ISERROR(SEARCH("x,xx",F276)))</formula>
    </cfRule>
  </conditionalFormatting>
  <conditionalFormatting sqref="F273:F275">
    <cfRule type="containsText" dxfId="632" priority="917" stopIfTrue="1" operator="containsText" text="x,xx">
      <formula>NOT(ISERROR(SEARCH("x,xx",F273)))</formula>
    </cfRule>
  </conditionalFormatting>
  <conditionalFormatting sqref="F267">
    <cfRule type="containsText" dxfId="630" priority="922" stopIfTrue="1" operator="containsText" text="x,xx">
      <formula>NOT(ISERROR(SEARCH("x,xx",F267)))</formula>
    </cfRule>
  </conditionalFormatting>
  <conditionalFormatting sqref="F291">
    <cfRule type="containsText" dxfId="629" priority="914" stopIfTrue="1" operator="containsText" text="x,xx">
      <formula>NOT(ISERROR(SEARCH("x,xx",F291)))</formula>
    </cfRule>
  </conditionalFormatting>
  <conditionalFormatting sqref="B295">
    <cfRule type="containsText" dxfId="628" priority="901" stopIfTrue="1" operator="containsText" text="x,xx">
      <formula>NOT(ISERROR(SEARCH("x,xx",B295)))</formula>
    </cfRule>
  </conditionalFormatting>
  <conditionalFormatting sqref="B156">
    <cfRule type="containsText" dxfId="627" priority="900" stopIfTrue="1" operator="containsText" text="x,xx">
      <formula>NOT(ISERROR(SEARCH("x,xx",B156)))</formula>
    </cfRule>
  </conditionalFormatting>
  <conditionalFormatting sqref="B266:B281">
    <cfRule type="containsText" dxfId="626" priority="882" stopIfTrue="1" operator="containsText" text="x,xx">
      <formula>NOT(ISERROR(SEARCH("x,xx",B266)))</formula>
    </cfRule>
  </conditionalFormatting>
  <conditionalFormatting sqref="B217">
    <cfRule type="containsText" dxfId="625" priority="898" stopIfTrue="1" operator="containsText" text="x,xx">
      <formula>NOT(ISERROR(SEARCH("x,xx",B217)))</formula>
    </cfRule>
  </conditionalFormatting>
  <conditionalFormatting sqref="B243:B245 B247:B251">
    <cfRule type="containsText" dxfId="624" priority="893" stopIfTrue="1" operator="containsText" text="x,xx">
      <formula>NOT(ISERROR(SEARCH("x,xx",B243)))</formula>
    </cfRule>
  </conditionalFormatting>
  <conditionalFormatting sqref="C245">
    <cfRule type="containsText" dxfId="623" priority="894" stopIfTrue="1" operator="containsText" text="x,xx">
      <formula>NOT(ISERROR(SEARCH("x,xx",C245)))</formula>
    </cfRule>
  </conditionalFormatting>
  <conditionalFormatting sqref="C259:C263">
    <cfRule type="containsText" dxfId="622" priority="892" stopIfTrue="1" operator="containsText" text="x,xx">
      <formula>NOT(ISERROR(SEARCH("x,xx",C259)))</formula>
    </cfRule>
  </conditionalFormatting>
  <conditionalFormatting sqref="B256 B259:B262">
    <cfRule type="containsText" dxfId="621" priority="891" stopIfTrue="1" operator="containsText" text="x,xx">
      <formula>NOT(ISERROR(SEARCH("x,xx",B256)))</formula>
    </cfRule>
  </conditionalFormatting>
  <conditionalFormatting sqref="B294">
    <cfRule type="containsText" dxfId="620" priority="888" stopIfTrue="1" operator="containsText" text="x,xx">
      <formula>NOT(ISERROR(SEARCH("x,xx",B294)))</formula>
    </cfRule>
  </conditionalFormatting>
  <conditionalFormatting sqref="H139">
    <cfRule type="containsText" dxfId="587" priority="757" stopIfTrue="1" operator="containsText" text="x,xx">
      <formula>NOT(ISERROR(SEARCH("x,xx",H139)))</formula>
    </cfRule>
  </conditionalFormatting>
  <conditionalFormatting sqref="B65">
    <cfRule type="containsText" dxfId="567" priority="813" stopIfTrue="1" operator="containsText" text="x,xx">
      <formula>NOT(ISERROR(SEARCH("x,xx",B65)))</formula>
    </cfRule>
  </conditionalFormatting>
  <conditionalFormatting sqref="H172">
    <cfRule type="containsText" dxfId="558" priority="691" stopIfTrue="1" operator="containsText" text="x,xx">
      <formula>NOT(ISERROR(SEARCH("x,xx",H172)))</formula>
    </cfRule>
  </conditionalFormatting>
  <conditionalFormatting sqref="B50">
    <cfRule type="containsText" dxfId="551" priority="767" stopIfTrue="1" operator="containsText" text="x,xx">
      <formula>NOT(ISERROR(SEARCH("x,xx",B50)))</formula>
    </cfRule>
  </conditionalFormatting>
  <conditionalFormatting sqref="H259">
    <cfRule type="containsText" dxfId="543" priority="553" stopIfTrue="1" operator="containsText" text="x,xx">
      <formula>NOT(ISERROR(SEARCH("x,xx",H259)))</formula>
    </cfRule>
  </conditionalFormatting>
  <conditionalFormatting sqref="B197">
    <cfRule type="containsText" dxfId="541" priority="633" stopIfTrue="1" operator="containsText" text="x,xx">
      <formula>NOT(ISERROR(SEARCH("x,xx",B197)))</formula>
    </cfRule>
  </conditionalFormatting>
  <conditionalFormatting sqref="F203">
    <cfRule type="containsText" dxfId="538" priority="632" stopIfTrue="1" operator="containsText" text="x,xx">
      <formula>NOT(ISERROR(SEARCH("x,xx",F203)))</formula>
    </cfRule>
  </conditionalFormatting>
  <conditionalFormatting sqref="F151:F152">
    <cfRule type="containsText" dxfId="531" priority="723" stopIfTrue="1" operator="containsText" text="x,xx">
      <formula>NOT(ISERROR(SEARCH("x,xx",F151)))</formula>
    </cfRule>
  </conditionalFormatting>
  <conditionalFormatting sqref="G172">
    <cfRule type="containsText" dxfId="512" priority="692" stopIfTrue="1" operator="containsText" text="x,xx">
      <formula>NOT(ISERROR(SEARCH("x,xx",G172)))</formula>
    </cfRule>
  </conditionalFormatting>
  <conditionalFormatting sqref="F300">
    <cfRule type="containsText" dxfId="483" priority="625" stopIfTrue="1" operator="containsText" text="x,xx">
      <formula>NOT(ISERROR(SEARCH("x,xx",F300)))</formula>
    </cfRule>
  </conditionalFormatting>
  <conditionalFormatting sqref="F294">
    <cfRule type="containsText" dxfId="451" priority="444" stopIfTrue="1" operator="containsText" text="x,xx">
      <formula>NOT(ISERROR(SEARCH("x,xx",F294)))</formula>
    </cfRule>
  </conditionalFormatting>
  <conditionalFormatting sqref="F295">
    <cfRule type="containsText" dxfId="442" priority="441" stopIfTrue="1" operator="containsText" text="x,xx">
      <formula>NOT(ISERROR(SEARCH("x,xx",F295)))</formula>
    </cfRule>
  </conditionalFormatting>
  <conditionalFormatting sqref="B133">
    <cfRule type="containsText" dxfId="440" priority="511" stopIfTrue="1" operator="containsText" text="x,xx">
      <formula>NOT(ISERROR(SEARCH("x,xx",B133)))</formula>
    </cfRule>
  </conditionalFormatting>
  <conditionalFormatting sqref="B257">
    <cfRule type="containsText" dxfId="437" priority="503" stopIfTrue="1" operator="containsText" text="x,xx">
      <formula>NOT(ISERROR(SEARCH("x,xx",B257)))</formula>
    </cfRule>
  </conditionalFormatting>
  <conditionalFormatting sqref="B246">
    <cfRule type="containsText" dxfId="436" priority="507" stopIfTrue="1" operator="containsText" text="x,xx">
      <formula>NOT(ISERROR(SEARCH("x,xx",B246)))</formula>
    </cfRule>
  </conditionalFormatting>
  <conditionalFormatting sqref="B281:B288">
    <cfRule type="containsText" dxfId="434" priority="499" stopIfTrue="1" operator="containsText" text="x,xx">
      <formula>NOT(ISERROR(SEARCH("x,xx",B281)))</formula>
    </cfRule>
  </conditionalFormatting>
  <conditionalFormatting sqref="B258">
    <cfRule type="containsText" dxfId="432" priority="497" stopIfTrue="1" operator="containsText" text="x,xx">
      <formula>NOT(ISERROR(SEARCH("x,xx",B258)))</formula>
    </cfRule>
  </conditionalFormatting>
  <conditionalFormatting sqref="A308">
    <cfRule type="containsText" dxfId="404" priority="430" stopIfTrue="1" operator="containsText" text="x,xx">
      <formula>NOT(ISERROR(SEARCH("x,xx",A308)))</formula>
    </cfRule>
  </conditionalFormatting>
  <conditionalFormatting sqref="A309">
    <cfRule type="containsText" dxfId="403" priority="429" stopIfTrue="1" operator="containsText" text="x,xx">
      <formula>NOT(ISERROR(SEARCH("x,xx",A309)))</formula>
    </cfRule>
  </conditionalFormatting>
  <conditionalFormatting sqref="B288:B290">
    <cfRule type="containsText" dxfId="401" priority="426" stopIfTrue="1" operator="containsText" text="x,xx">
      <formula>NOT(ISERROR(SEARCH("x,xx",B288)))</formula>
    </cfRule>
  </conditionalFormatting>
  <conditionalFormatting sqref="A97">
    <cfRule type="containsText" dxfId="392" priority="414" stopIfTrue="1" operator="containsText" text="x,xx">
      <formula>NOT(ISERROR(SEARCH("x,xx",A97)))</formula>
    </cfRule>
  </conditionalFormatting>
  <conditionalFormatting sqref="A97">
    <cfRule type="containsText" dxfId="391" priority="413" stopIfTrue="1" operator="containsText" text="x,xx">
      <formula>NOT(ISERROR(SEARCH("x,xx",A97)))</formula>
    </cfRule>
  </conditionalFormatting>
  <conditionalFormatting sqref="A158">
    <cfRule type="containsText" dxfId="390" priority="412" stopIfTrue="1" operator="containsText" text="x,xx">
      <formula>NOT(ISERROR(SEARCH("x,xx",A158)))</formula>
    </cfRule>
  </conditionalFormatting>
  <conditionalFormatting sqref="A209">
    <cfRule type="containsText" dxfId="389" priority="411" stopIfTrue="1" operator="containsText" text="x,xx">
      <formula>NOT(ISERROR(SEARCH("x,xx",A209)))</formula>
    </cfRule>
  </conditionalFormatting>
  <conditionalFormatting sqref="A209">
    <cfRule type="containsText" dxfId="388" priority="410" stopIfTrue="1" operator="containsText" text="x,xx">
      <formula>NOT(ISERROR(SEARCH("x,xx",A209)))</formula>
    </cfRule>
  </conditionalFormatting>
  <conditionalFormatting sqref="B151">
    <cfRule type="containsText" dxfId="386" priority="406" stopIfTrue="1" operator="containsText" text="x,xx">
      <formula>NOT(ISERROR(SEARCH("x,xx",B151)))</formula>
    </cfRule>
  </conditionalFormatting>
  <conditionalFormatting sqref="F202">
    <cfRule type="containsText" dxfId="381" priority="402" stopIfTrue="1" operator="containsText" text="x,xx">
      <formula>NOT(ISERROR(SEARCH("x,xx",F202)))</formula>
    </cfRule>
  </conditionalFormatting>
  <conditionalFormatting sqref="B202">
    <cfRule type="containsText" dxfId="378" priority="398" stopIfTrue="1" operator="containsText" text="x,xx">
      <formula>NOT(ISERROR(SEARCH("x,xx",B202)))</formula>
    </cfRule>
  </conditionalFormatting>
  <conditionalFormatting sqref="F299">
    <cfRule type="containsText" dxfId="373" priority="394" stopIfTrue="1" operator="containsText" text="x,xx">
      <formula>NOT(ISERROR(SEARCH("x,xx",F299)))</formula>
    </cfRule>
  </conditionalFormatting>
  <conditionalFormatting sqref="B299">
    <cfRule type="containsText" dxfId="370" priority="390" stopIfTrue="1" operator="containsText" text="x,xx">
      <formula>NOT(ISERROR(SEARCH("x,xx",B299)))</formula>
    </cfRule>
  </conditionalFormatting>
  <conditionalFormatting sqref="B120">
    <cfRule type="containsText" dxfId="325" priority="329" stopIfTrue="1" operator="containsText" text="x,xx">
      <formula>NOT(ISERROR(SEARCH("x,xx",B120)))</formula>
    </cfRule>
  </conditionalFormatting>
  <conditionalFormatting sqref="B184">
    <cfRule type="containsText" dxfId="324" priority="328" stopIfTrue="1" operator="containsText" text="x,xx">
      <formula>NOT(ISERROR(SEARCH("x,xx",B184)))</formula>
    </cfRule>
  </conditionalFormatting>
  <conditionalFormatting sqref="B225">
    <cfRule type="containsText" dxfId="323" priority="327" stopIfTrue="1" operator="containsText" text="x,xx">
      <formula>NOT(ISERROR(SEARCH("x,xx",B225)))</formula>
    </cfRule>
  </conditionalFormatting>
  <conditionalFormatting sqref="B222">
    <cfRule type="containsText" dxfId="286" priority="288" stopIfTrue="1" operator="containsText" text="x,xx">
      <formula>NOT(ISERROR(SEARCH("x,xx",B222)))</formula>
    </cfRule>
  </conditionalFormatting>
  <conditionalFormatting sqref="B171">
    <cfRule type="containsText" dxfId="277" priority="279" stopIfTrue="1" operator="containsText" text="x,xx">
      <formula>NOT(ISERROR(SEARCH("x,xx",B171)))</formula>
    </cfRule>
  </conditionalFormatting>
  <conditionalFormatting sqref="B220">
    <cfRule type="containsText" dxfId="275" priority="277" stopIfTrue="1" operator="containsText" text="x,xx">
      <formula>NOT(ISERROR(SEARCH("x,xx",B220)))</formula>
    </cfRule>
  </conditionalFormatting>
  <conditionalFormatting sqref="F150">
    <cfRule type="containsText" dxfId="153" priority="155" stopIfTrue="1" operator="containsText" text="x,xx">
      <formula>NOT(ISERROR(SEARCH("x,xx",F150)))</formula>
    </cfRule>
  </conditionalFormatting>
  <conditionalFormatting sqref="F201">
    <cfRule type="containsText" dxfId="145" priority="147" stopIfTrue="1" operator="containsText" text="x,xx">
      <formula>NOT(ISERROR(SEARCH("x,xx",F201)))</formula>
    </cfRule>
  </conditionalFormatting>
  <conditionalFormatting sqref="F298">
    <cfRule type="containsText" dxfId="137" priority="139" stopIfTrue="1" operator="containsText" text="x,xx">
      <formula>NOT(ISERROR(SEARCH("x,xx",F298)))</formula>
    </cfRule>
  </conditionalFormatting>
  <conditionalFormatting sqref="B169">
    <cfRule type="containsText" dxfId="6" priority="7" stopIfTrue="1" operator="containsText" text="x,xx">
      <formula>NOT(ISERROR(SEARCH("x,xx",B169)))</formula>
    </cfRule>
  </conditionalFormatting>
  <conditionalFormatting sqref="B219">
    <cfRule type="containsText" dxfId="5" priority="6" stopIfTrue="1" operator="containsText" text="x,xx">
      <formula>NOT(ISERROR(SEARCH("x,xx",B219)))</formula>
    </cfRule>
  </conditionalFormatting>
  <conditionalFormatting sqref="B218">
    <cfRule type="containsText" dxfId="4" priority="5" stopIfTrue="1" operator="containsText" text="x,xx">
      <formula>NOT(ISERROR(SEARCH("x,xx",B218)))</formula>
    </cfRule>
  </conditionalFormatting>
  <conditionalFormatting sqref="B34">
    <cfRule type="containsText" dxfId="0" priority="1" stopIfTrue="1" operator="containsText" text="x,xx">
      <formula>NOT(ISERROR(SEARCH("x,xx",B34)))</formula>
    </cfRule>
  </conditionalFormatting>
  <printOptions horizontalCentered="1"/>
  <pageMargins left="0.39370078740157483" right="0.39370078740157483" top="0.98425196850393704" bottom="0.59055118110236227" header="0.31496062992125984" footer="0.31496062992125984"/>
  <pageSetup paperSize="9" scale="62" fitToHeight="20" orientation="landscape" r:id="rId1"/>
  <headerFooter>
    <oddHeader xml:space="preserve">&amp;L
&amp;G&amp;C&amp;"-,Negrito"&amp;11&amp;K03+000
&amp;K03+055UNIDADE DE ENGENHARIA&amp;R&amp;"-,Negrito"&amp;12&amp;K03+000
</oddHeader>
    <oddFooter>&amp;R&amp;"-,Regular"&amp;9&amp;K03+039
                                              Pág. &amp;P/&amp;N</oddFooter>
  </headerFooter>
  <rowBreaks count="2" manualBreakCount="2">
    <brk id="38" max="9" man="1"/>
    <brk id="65" max="9" man="1"/>
  </rowBreaks>
  <ignoredErrors>
    <ignoredError sqref="F307" formula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topLeftCell="A7" zoomScaleNormal="100" zoomScalePageLayoutView="85" workbookViewId="0">
      <selection activeCell="B133" sqref="B133"/>
    </sheetView>
  </sheetViews>
  <sheetFormatPr defaultColWidth="8.85546875" defaultRowHeight="12.75"/>
  <cols>
    <col min="1" max="1" width="10.28515625" style="20" customWidth="1"/>
    <col min="2" max="2" width="6.28515625" style="20" customWidth="1"/>
    <col min="3" max="3" width="43.5703125" style="20" customWidth="1"/>
    <col min="4" max="4" width="11.140625" style="20" customWidth="1"/>
    <col min="5" max="6" width="8.85546875" style="20"/>
    <col min="7" max="7" width="31.42578125" style="20" customWidth="1"/>
    <col min="8" max="8" width="8.85546875" style="20"/>
    <col min="9" max="9" width="10.28515625" style="20" customWidth="1"/>
    <col min="10" max="16384" width="8.85546875" style="20"/>
  </cols>
  <sheetData>
    <row r="1" spans="1:8">
      <c r="A1" s="19"/>
      <c r="B1" s="19"/>
      <c r="C1" s="19"/>
      <c r="D1" s="19"/>
      <c r="E1" s="1"/>
    </row>
    <row r="2" spans="1:8">
      <c r="A2" s="19"/>
      <c r="B2" s="19"/>
      <c r="C2" s="19"/>
      <c r="D2" s="19"/>
      <c r="E2" s="1"/>
    </row>
    <row r="3" spans="1:8">
      <c r="A3" s="19"/>
      <c r="B3" s="19"/>
      <c r="C3" s="19"/>
      <c r="D3" s="19"/>
      <c r="E3" s="1"/>
    </row>
    <row r="4" spans="1:8" ht="12.75" customHeight="1">
      <c r="A4" s="21"/>
      <c r="B4" s="202" t="s">
        <v>37</v>
      </c>
      <c r="C4" s="202"/>
      <c r="D4" s="202"/>
      <c r="E4" s="1"/>
    </row>
    <row r="5" spans="1:8" s="24" customFormat="1" ht="13.5" thickBot="1">
      <c r="A5" s="23"/>
      <c r="B5" s="23"/>
      <c r="C5" s="23"/>
      <c r="D5" s="23"/>
      <c r="E5" s="23"/>
    </row>
    <row r="6" spans="1:8" ht="15">
      <c r="A6" s="2"/>
      <c r="B6" s="71"/>
      <c r="C6" s="72" t="s">
        <v>13</v>
      </c>
      <c r="D6" s="72"/>
      <c r="E6" s="2"/>
      <c r="F6" s="203" t="s">
        <v>36</v>
      </c>
      <c r="G6" s="203"/>
      <c r="H6" s="203"/>
    </row>
    <row r="7" spans="1:8" ht="15">
      <c r="A7" s="1"/>
      <c r="B7" s="53">
        <v>1</v>
      </c>
      <c r="C7" s="57" t="s">
        <v>14</v>
      </c>
      <c r="D7" s="58">
        <v>3.5000000000000003E-2</v>
      </c>
      <c r="E7" s="1"/>
      <c r="F7" s="29" t="s">
        <v>28</v>
      </c>
      <c r="G7" s="29"/>
      <c r="H7" s="29"/>
    </row>
    <row r="8" spans="1:8" ht="15">
      <c r="A8" s="1"/>
      <c r="B8" s="53">
        <v>2</v>
      </c>
      <c r="C8" s="57" t="s">
        <v>15</v>
      </c>
      <c r="D8" s="58">
        <v>8.9999999999999993E-3</v>
      </c>
      <c r="E8" s="1"/>
      <c r="F8" s="29" t="s">
        <v>29</v>
      </c>
      <c r="G8" s="29"/>
      <c r="H8" s="29"/>
    </row>
    <row r="9" spans="1:8" ht="15">
      <c r="A9" s="1"/>
      <c r="B9" s="65">
        <v>3</v>
      </c>
      <c r="C9" s="69" t="s">
        <v>16</v>
      </c>
      <c r="D9" s="70">
        <v>1.26E-2</v>
      </c>
      <c r="E9" s="1"/>
      <c r="F9" s="29" t="s">
        <v>30</v>
      </c>
      <c r="G9" s="29"/>
      <c r="H9" s="29"/>
    </row>
    <row r="10" spans="1:8" ht="15">
      <c r="A10" s="1"/>
      <c r="B10" s="53"/>
      <c r="C10" s="57"/>
      <c r="D10" s="73"/>
      <c r="E10" s="1"/>
      <c r="F10" s="29" t="s">
        <v>31</v>
      </c>
      <c r="G10" s="29"/>
      <c r="H10" s="29"/>
    </row>
    <row r="11" spans="1:8" ht="15">
      <c r="A11" s="1"/>
      <c r="B11" s="59">
        <v>4</v>
      </c>
      <c r="C11" s="60" t="s">
        <v>17</v>
      </c>
      <c r="D11" s="61">
        <v>7.0000000000000007E-2</v>
      </c>
      <c r="E11" s="1"/>
      <c r="F11" s="29" t="s">
        <v>32</v>
      </c>
      <c r="G11" s="29"/>
      <c r="H11" s="29"/>
    </row>
    <row r="12" spans="1:8" ht="15">
      <c r="A12" s="1"/>
      <c r="B12" s="56"/>
      <c r="C12" s="57"/>
      <c r="D12" s="73"/>
      <c r="E12" s="1"/>
      <c r="F12" s="30" t="s">
        <v>33</v>
      </c>
      <c r="G12" s="30"/>
      <c r="H12" s="30"/>
    </row>
    <row r="13" spans="1:8">
      <c r="A13" s="1"/>
      <c r="B13" s="50">
        <v>5</v>
      </c>
      <c r="C13" s="51" t="s">
        <v>18</v>
      </c>
      <c r="D13" s="68">
        <f>SUM(D14:D17)</f>
        <v>8.6499999999999994E-2</v>
      </c>
      <c r="E13" s="1"/>
      <c r="F13" s="31"/>
      <c r="G13" s="31"/>
      <c r="H13" s="31"/>
    </row>
    <row r="14" spans="1:8" ht="13.9" customHeight="1">
      <c r="A14" s="1"/>
      <c r="B14" s="62" t="s">
        <v>19</v>
      </c>
      <c r="C14" s="63" t="s">
        <v>20</v>
      </c>
      <c r="D14" s="64">
        <v>0.03</v>
      </c>
      <c r="E14" s="1"/>
      <c r="F14" s="32"/>
      <c r="G14" s="25"/>
      <c r="H14" s="25"/>
    </row>
    <row r="15" spans="1:8">
      <c r="A15" s="1"/>
      <c r="B15" s="53" t="s">
        <v>21</v>
      </c>
      <c r="C15" s="54" t="s">
        <v>22</v>
      </c>
      <c r="D15" s="55">
        <v>6.4999999999999997E-3</v>
      </c>
      <c r="E15" s="1"/>
      <c r="F15" s="25"/>
      <c r="G15" s="25"/>
      <c r="H15" s="25"/>
    </row>
    <row r="16" spans="1:8">
      <c r="A16" s="1"/>
      <c r="B16" s="53" t="s">
        <v>23</v>
      </c>
      <c r="C16" s="54" t="s">
        <v>24</v>
      </c>
      <c r="D16" s="55">
        <v>0.03</v>
      </c>
      <c r="E16" s="1"/>
      <c r="F16" s="25"/>
      <c r="G16" s="25"/>
      <c r="H16" s="25"/>
    </row>
    <row r="17" spans="1:10">
      <c r="A17" s="1"/>
      <c r="B17" s="65" t="s">
        <v>25</v>
      </c>
      <c r="C17" s="66" t="s">
        <v>26</v>
      </c>
      <c r="D17" s="67">
        <v>0.02</v>
      </c>
      <c r="E17" s="1"/>
      <c r="F17" s="204"/>
      <c r="G17" s="204"/>
      <c r="H17" s="204"/>
    </row>
    <row r="18" spans="1:10" ht="13.9" customHeight="1">
      <c r="A18" s="1"/>
      <c r="B18" s="53"/>
      <c r="C18" s="54"/>
      <c r="D18" s="74"/>
      <c r="E18" s="1"/>
      <c r="F18" s="203" t="s">
        <v>39</v>
      </c>
      <c r="G18" s="203"/>
      <c r="H18" s="203"/>
    </row>
    <row r="19" spans="1:10">
      <c r="A19" s="3"/>
      <c r="B19" s="50">
        <v>6</v>
      </c>
      <c r="C19" s="51" t="s">
        <v>27</v>
      </c>
      <c r="D19" s="52">
        <v>0.01</v>
      </c>
      <c r="E19" s="3"/>
      <c r="F19" s="205" t="s">
        <v>38</v>
      </c>
      <c r="G19" s="205"/>
      <c r="H19" s="205"/>
    </row>
    <row r="20" spans="1:10">
      <c r="A20" s="3"/>
      <c r="B20" s="208"/>
      <c r="C20" s="208"/>
      <c r="D20" s="208"/>
      <c r="E20" s="4"/>
      <c r="F20" s="206"/>
      <c r="G20" s="206"/>
      <c r="H20" s="206"/>
    </row>
    <row r="21" spans="1:10" ht="13.5" thickBot="1">
      <c r="A21" s="3"/>
      <c r="B21" s="47"/>
      <c r="C21" s="48" t="s">
        <v>34</v>
      </c>
      <c r="D21" s="49">
        <f>(((1+D7+D8+D9)*(1+D19)*(1+D11)/(1-D13))-1)</f>
        <v>0.25</v>
      </c>
      <c r="E21" s="4"/>
      <c r="F21" s="206"/>
      <c r="G21" s="206"/>
      <c r="H21" s="206"/>
    </row>
    <row r="22" spans="1:10">
      <c r="A22" s="3"/>
      <c r="D22" s="22"/>
      <c r="E22" s="5"/>
      <c r="F22" s="206"/>
      <c r="G22" s="206"/>
      <c r="H22" s="206"/>
    </row>
    <row r="23" spans="1:10" ht="13.5" thickBot="1">
      <c r="A23" s="3"/>
      <c r="B23" s="46" t="s">
        <v>35</v>
      </c>
      <c r="C23" s="32"/>
      <c r="D23" s="22"/>
      <c r="E23" s="5"/>
      <c r="F23" s="206"/>
      <c r="G23" s="206"/>
      <c r="H23" s="206"/>
    </row>
    <row r="24" spans="1:10">
      <c r="A24" s="3"/>
      <c r="B24" s="209" t="s">
        <v>41</v>
      </c>
      <c r="C24" s="209"/>
      <c r="D24" s="209"/>
      <c r="E24" s="5"/>
      <c r="F24" s="206"/>
      <c r="G24" s="206"/>
      <c r="H24" s="206"/>
    </row>
    <row r="25" spans="1:10" ht="13.5" thickBot="1">
      <c r="B25" s="210" t="s">
        <v>40</v>
      </c>
      <c r="C25" s="210"/>
      <c r="D25" s="210"/>
      <c r="F25" s="207"/>
      <c r="G25" s="207"/>
      <c r="H25" s="207"/>
    </row>
    <row r="27" spans="1:10">
      <c r="A27" s="32"/>
      <c r="B27" s="32"/>
      <c r="C27" s="32"/>
      <c r="D27" s="32"/>
      <c r="E27" s="35"/>
      <c r="F27" s="35"/>
      <c r="G27" s="35"/>
      <c r="H27" s="35"/>
      <c r="I27" s="35"/>
      <c r="J27" s="25"/>
    </row>
    <row r="28" spans="1:10">
      <c r="A28" s="32"/>
      <c r="B28" s="32"/>
      <c r="C28" s="32"/>
      <c r="D28" s="32"/>
      <c r="E28" s="32"/>
      <c r="F28" s="32"/>
      <c r="G28" s="32"/>
      <c r="H28" s="32"/>
      <c r="I28" s="32"/>
    </row>
    <row r="29" spans="1:10" ht="14.45" customHeight="1">
      <c r="B29" s="32"/>
      <c r="C29" s="32"/>
      <c r="D29" s="32"/>
      <c r="E29" s="26"/>
      <c r="F29" s="32"/>
      <c r="G29" s="32"/>
      <c r="H29" s="32"/>
    </row>
    <row r="30" spans="1:10" ht="15">
      <c r="B30" s="32"/>
      <c r="C30" s="32"/>
      <c r="D30" s="32"/>
      <c r="E30" s="27"/>
      <c r="F30" s="32"/>
      <c r="G30" s="32"/>
      <c r="H30" s="32"/>
    </row>
    <row r="31" spans="1:10" ht="15">
      <c r="B31" s="32"/>
      <c r="C31" s="32"/>
      <c r="D31" s="32"/>
      <c r="E31" s="27"/>
      <c r="F31" s="32"/>
      <c r="G31" s="32"/>
      <c r="H31" s="32"/>
    </row>
    <row r="32" spans="1:10" ht="15">
      <c r="B32" s="32"/>
      <c r="C32" s="32"/>
      <c r="D32" s="32"/>
      <c r="E32" s="27"/>
      <c r="F32" s="32"/>
      <c r="G32" s="32"/>
      <c r="H32" s="32"/>
    </row>
    <row r="33" spans="2:8" ht="15">
      <c r="B33" s="33"/>
      <c r="C33" s="33"/>
      <c r="D33" s="33"/>
      <c r="E33" s="34"/>
      <c r="F33" s="33"/>
      <c r="G33" s="33"/>
      <c r="H33" s="33"/>
    </row>
    <row r="34" spans="2:8" ht="15">
      <c r="E34" s="27"/>
    </row>
    <row r="35" spans="2:8" ht="15">
      <c r="E35" s="28"/>
    </row>
  </sheetData>
  <sheetProtection algorithmName="SHA-512" hashValue="eyPuh2iXQmE5lBtbob1L825IGYB6TIZZ5cFtGQlM1MX0vkos8T+bbvoJVmVdVvTXlBxP3sS9vc3yNF7dGDOrEw==" saltValue="CaxJnhFIBtTqkBpEb0Eppg==" spinCount="100000" sheet="1" selectLockedCells="1"/>
  <mergeCells count="8">
    <mergeCell ref="B4:D4"/>
    <mergeCell ref="F18:H18"/>
    <mergeCell ref="F17:H17"/>
    <mergeCell ref="F19:H25"/>
    <mergeCell ref="B20:D20"/>
    <mergeCell ref="F6:H6"/>
    <mergeCell ref="B24:D24"/>
    <mergeCell ref="B25:D25"/>
  </mergeCells>
  <printOptions horizontalCentered="1"/>
  <pageMargins left="0.39370078740157483" right="0.39370078740157483" top="0.98425196850393704" bottom="0.59055118110236227" header="0.31496062992125984" footer="0.31496062992125984"/>
  <pageSetup paperSize="9" orientation="landscape" r:id="rId1"/>
  <headerFooter>
    <oddHeader>&amp;L
&amp;G&amp;C&amp;"-,Negrito"&amp;11&amp;K03+039
UNIDADE DE ENGENHARIA&amp;R&amp;"-,Negrito"&amp;K03+039
PROCESSO Nº. xxxxxxx/20xx</oddHeader>
    <oddFooter>&amp;R&amp;"-,Regular"&amp;9&amp;K03+039Pág.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Planilha de Orçamento</vt:lpstr>
      <vt:lpstr>BDI</vt:lpstr>
      <vt:lpstr>BDI!Area_de_impressao</vt:lpstr>
      <vt:lpstr>'Planilha de Orçamento'!Area_de_impressao</vt:lpstr>
      <vt:lpstr>'Planilha de Orçamento'!Titulos_de_impressao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Andre</dc:creator>
  <cp:lastModifiedBy>Adriana Rolim Vianna Gregory</cp:lastModifiedBy>
  <cp:lastPrinted>2022-07-21T14:14:08Z</cp:lastPrinted>
  <dcterms:created xsi:type="dcterms:W3CDTF">2000-05-25T11:19:14Z</dcterms:created>
  <dcterms:modified xsi:type="dcterms:W3CDTF">2022-11-22T17:44:46Z</dcterms:modified>
</cp:coreProperties>
</file>